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'PC-Version'!$A$1:$BD$98</definedName>
  </definedNames>
  <calcPr fullCalcOnLoad="1"/>
</workbook>
</file>

<file path=xl/sharedStrings.xml><?xml version="1.0" encoding="utf-8"?>
<sst xmlns="http://schemas.openxmlformats.org/spreadsheetml/2006/main" count="254" uniqueCount="84">
  <si>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</si>
  <si>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</si>
  <si>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</si>
  <si>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</si>
  <si>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</si>
  <si>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</si>
  <si>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</si>
  <si>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</si>
  <si>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</si>
  <si>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</si>
  <si>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</si>
  <si>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</si>
  <si>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</si>
  <si>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</si>
  <si>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</si>
  <si>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</si>
  <si>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</si>
  <si>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</si>
  <si>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</si>
  <si>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</si>
  <si>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</si>
  <si>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</si>
  <si>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</si>
  <si>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</si>
  <si>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</si>
  <si>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</si>
  <si>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</si>
  <si>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</si>
  <si>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</si>
  <si>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</si>
  <si>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</si>
  <si>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</si>
  <si>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</si>
  <si>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</si>
  <si>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</si>
  <si>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</si>
  <si>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</si>
  <si>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</si>
  <si>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</si>
  <si>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</si>
  <si>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</si>
  <si>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</si>
  <si>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</si>
  <si>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</si>
  <si>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</si>
  <si>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</si>
  <si>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</si>
  <si>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</si>
  <si>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</si>
  <si>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</si>
  <si>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</si>
  <si>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</si>
  <si>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</si>
  <si>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</si>
  <si>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Spiel um Platz 5 und 6</t>
  </si>
  <si>
    <t>Spiel um Platz 7 und 8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</si>
  <si>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</si>
  <si>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</si>
  <si>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</si>
  <si>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</si>
  <si>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</si>
  <si>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</si>
  <si>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</si>
  <si>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</si>
  <si>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</si>
  <si>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</si>
  <si>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</si>
  <si>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>auf dem Sportplatz an der Grundschule Huntlosen</t>
  </si>
  <si>
    <t>Ortspokalturnier   -   Gruppe Profi-Mannschaften</t>
  </si>
  <si>
    <t>FC Huntlosen e.V.</t>
  </si>
  <si>
    <t>13. Hunte-Cup 2008</t>
  </si>
  <si>
    <t>A5-Frei</t>
  </si>
  <si>
    <t>B5-Frei</t>
  </si>
  <si>
    <t>Müsli Ritter</t>
  </si>
  <si>
    <t>Drei Eichen</t>
  </si>
  <si>
    <t>Rockwürste Allstars</t>
  </si>
  <si>
    <t>Stammtisch</t>
  </si>
  <si>
    <t>Kosovo Friends</t>
  </si>
  <si>
    <t>Rochwürste Classics</t>
  </si>
  <si>
    <t>The Flanders</t>
  </si>
  <si>
    <t>12 Füße für ein Hallejulia</t>
  </si>
  <si>
    <t>n.E:</t>
  </si>
  <si>
    <t>n.E.</t>
  </si>
  <si>
    <t>n.E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</si>
</sst>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22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174" fontId="0" fillId="0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36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0" fillId="0" borderId="30" xfId="0" applyFont="1" applyFill="1" applyBorder="1" applyAlignment="1">
      <alignment horizontal="left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47625</xdr:colOff>
      <xdr:row>1</xdr:row>
      <xdr:rowOff>28575</xdr:rowOff>
    </xdr:from>
    <xdr:to>
      <xdr:col>53</xdr:col>
      <xdr:colOff>95250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38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7"/>
  <sheetViews>
    <sheetView showGridLines="0" tabSelected="1" zoomScale="112" zoomScaleNormal="112" workbookViewId="0" topLeftCell="A12">
      <selection activeCell="BM78" sqref="BM78"/>
    </sheetView>
  </sheetViews>
  <sheetFormatPr defaultColWidth="11.421875" defaultRowHeight="12.75"/>
  <cols>
    <col min="1" max="55" width="1.7109375" style="0" customWidth="1"/>
    <col min="56" max="56" width="1.7109375" style="29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21.28125" style="27" customWidth="1"/>
    <col min="66" max="66" width="2.28125" style="27" customWidth="1"/>
    <col min="67" max="67" width="3.140625" style="27" customWidth="1"/>
    <col min="68" max="68" width="1.7109375" style="27" customWidth="1"/>
    <col min="69" max="69" width="2.28125" style="27" customWidth="1"/>
    <col min="70" max="70" width="2.57421875" style="27" customWidth="1"/>
    <col min="71" max="73" width="1.7109375" style="27" customWidth="1"/>
    <col min="74" max="80" width="1.7109375" style="28" customWidth="1"/>
    <col min="81" max="101" width="1.7109375" style="29" customWidth="1"/>
    <col min="102" max="113" width="1.7109375" style="23" customWidth="1"/>
    <col min="114" max="115" width="1.7109375" style="29" customWidth="1"/>
    <col min="116" max="116" width="1.7109375" style="23" customWidth="1"/>
    <col min="117" max="16384" width="1.7109375" style="0" customWidth="1"/>
  </cols>
  <sheetData>
    <row r="1" spans="102:116" ht="7.5" customHeight="1"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L1" s="7"/>
    </row>
    <row r="2" spans="1:116" ht="33">
      <c r="A2" s="172" t="s">
        <v>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L2" s="7"/>
    </row>
    <row r="3" spans="1:115" s="14" customFormat="1" ht="27">
      <c r="A3" s="168" t="s">
        <v>70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32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DJ3" s="32"/>
      <c r="DK3" s="32"/>
    </row>
    <row r="4" spans="1:115" s="2" customFormat="1" ht="15">
      <c r="A4" s="173" t="s">
        <v>68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35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DJ4" s="35"/>
      <c r="DK4" s="35"/>
    </row>
    <row r="5" spans="43:115" s="2" customFormat="1" ht="6" customHeight="1"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35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DJ5" s="35"/>
      <c r="DK5" s="35"/>
    </row>
    <row r="6" spans="12:115" s="2" customFormat="1" ht="15.75">
      <c r="L6" s="3" t="s">
        <v>0</v>
      </c>
      <c r="M6" s="127" t="s">
        <v>1</v>
      </c>
      <c r="N6" s="127"/>
      <c r="O6" s="127"/>
      <c r="P6" s="127"/>
      <c r="Q6" s="127"/>
      <c r="R6" s="127"/>
      <c r="S6" s="127"/>
      <c r="T6" s="127"/>
      <c r="U6" s="2" t="s">
        <v>2</v>
      </c>
      <c r="Y6" s="128">
        <v>39620</v>
      </c>
      <c r="Z6" s="128"/>
      <c r="AA6" s="128"/>
      <c r="AB6" s="128"/>
      <c r="AC6" s="128"/>
      <c r="AD6" s="128"/>
      <c r="AE6" s="128"/>
      <c r="AF6" s="128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35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DJ6" s="35"/>
      <c r="DK6" s="35"/>
    </row>
    <row r="7" spans="43:115" s="2" customFormat="1" ht="6" customHeight="1"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35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DJ7" s="35"/>
      <c r="DK7" s="35"/>
    </row>
    <row r="8" spans="2:115" s="2" customFormat="1" ht="15">
      <c r="B8" s="129" t="s">
        <v>67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35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DJ8" s="35"/>
      <c r="DK8" s="35"/>
    </row>
    <row r="9" spans="56:115" s="2" customFormat="1" ht="6" customHeight="1">
      <c r="BD9" s="35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DJ9" s="35"/>
      <c r="DK9" s="35"/>
    </row>
    <row r="10" spans="7:115" s="2" customFormat="1" ht="15.75">
      <c r="G10" s="6" t="s">
        <v>3</v>
      </c>
      <c r="H10" s="130">
        <v>0.5833333333333334</v>
      </c>
      <c r="I10" s="130"/>
      <c r="J10" s="130"/>
      <c r="K10" s="130"/>
      <c r="L10" s="130"/>
      <c r="M10" s="7" t="s">
        <v>4</v>
      </c>
      <c r="T10" s="6" t="s">
        <v>5</v>
      </c>
      <c r="U10" s="131">
        <v>1</v>
      </c>
      <c r="V10" s="131" t="s">
        <v>6</v>
      </c>
      <c r="W10" s="24" t="s">
        <v>39</v>
      </c>
      <c r="X10" s="63">
        <v>0.006944444444444444</v>
      </c>
      <c r="Y10" s="63"/>
      <c r="Z10" s="63"/>
      <c r="AA10" s="63"/>
      <c r="AB10" s="63"/>
      <c r="AC10" s="7" t="s">
        <v>7</v>
      </c>
      <c r="AK10" s="6" t="s">
        <v>8</v>
      </c>
      <c r="AL10" s="63">
        <v>0.0020833333333333333</v>
      </c>
      <c r="AM10" s="63"/>
      <c r="AN10" s="63"/>
      <c r="AO10" s="63"/>
      <c r="AP10" s="63"/>
      <c r="AQ10" s="7" t="s">
        <v>7</v>
      </c>
      <c r="BD10" s="35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DJ10" s="35"/>
      <c r="DK10" s="35"/>
    </row>
    <row r="11" spans="102:116" ht="9" customHeight="1"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L11" s="20"/>
    </row>
    <row r="12" spans="102:116" ht="6" customHeight="1"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L12" s="20"/>
    </row>
    <row r="13" spans="2:116" ht="12.75">
      <c r="B13" s="1" t="s">
        <v>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L13" s="20"/>
    </row>
    <row r="14" spans="102:116" ht="6" customHeight="1" thickBot="1"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L14" s="20"/>
    </row>
    <row r="15" spans="2:116" ht="16.5" thickBot="1">
      <c r="B15" s="132" t="s">
        <v>15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4"/>
      <c r="AE15" s="132" t="s">
        <v>16</v>
      </c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4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L15" s="20"/>
    </row>
    <row r="16" spans="2:116" ht="15">
      <c r="B16" s="137" t="s">
        <v>10</v>
      </c>
      <c r="C16" s="138"/>
      <c r="D16" s="185" t="s">
        <v>73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6"/>
      <c r="AE16" s="137" t="s">
        <v>10</v>
      </c>
      <c r="AF16" s="138"/>
      <c r="AG16" s="185" t="s">
        <v>77</v>
      </c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6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L16" s="20"/>
    </row>
    <row r="17" spans="2:116" ht="15">
      <c r="B17" s="139" t="s">
        <v>11</v>
      </c>
      <c r="C17" s="140"/>
      <c r="D17" s="141" t="s">
        <v>74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2"/>
      <c r="AE17" s="139" t="s">
        <v>11</v>
      </c>
      <c r="AF17" s="140"/>
      <c r="AG17" s="141" t="s">
        <v>78</v>
      </c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2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L17" s="20"/>
    </row>
    <row r="18" spans="2:116" ht="15">
      <c r="B18" s="139" t="s">
        <v>12</v>
      </c>
      <c r="C18" s="140"/>
      <c r="D18" s="141" t="s">
        <v>75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E18" s="139" t="s">
        <v>12</v>
      </c>
      <c r="AF18" s="140"/>
      <c r="AG18" s="141" t="s">
        <v>79</v>
      </c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2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L18" s="20"/>
    </row>
    <row r="19" spans="2:116" ht="15">
      <c r="B19" s="139" t="s">
        <v>13</v>
      </c>
      <c r="C19" s="140"/>
      <c r="D19" s="141" t="s">
        <v>76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2"/>
      <c r="AE19" s="139" t="s">
        <v>13</v>
      </c>
      <c r="AF19" s="140"/>
      <c r="AG19" s="141" t="s">
        <v>80</v>
      </c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2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L19" s="20"/>
    </row>
    <row r="20" spans="2:116" ht="15.75" thickBot="1">
      <c r="B20" s="135" t="s">
        <v>14</v>
      </c>
      <c r="C20" s="136"/>
      <c r="D20" s="143" t="s">
        <v>71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E20" s="135" t="s">
        <v>14</v>
      </c>
      <c r="AF20" s="136"/>
      <c r="AG20" s="143" t="s">
        <v>72</v>
      </c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4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L20" s="20"/>
    </row>
    <row r="22" spans="2:116" ht="12.75">
      <c r="B22" s="1" t="s">
        <v>26</v>
      </c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L22" s="20"/>
    </row>
    <row r="23" spans="102:116" ht="6" customHeight="1" thickBot="1"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L23" s="20"/>
    </row>
    <row r="24" spans="2:116" s="4" customFormat="1" ht="16.5" customHeight="1" thickBot="1">
      <c r="B24" s="145" t="s">
        <v>17</v>
      </c>
      <c r="C24" s="146"/>
      <c r="D24" s="149" t="s">
        <v>50</v>
      </c>
      <c r="E24" s="125"/>
      <c r="F24" s="150"/>
      <c r="G24" s="149" t="s">
        <v>18</v>
      </c>
      <c r="H24" s="125"/>
      <c r="I24" s="150"/>
      <c r="J24" s="149" t="s">
        <v>20</v>
      </c>
      <c r="K24" s="125"/>
      <c r="L24" s="125"/>
      <c r="M24" s="125"/>
      <c r="N24" s="150"/>
      <c r="O24" s="149" t="s">
        <v>21</v>
      </c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50"/>
      <c r="AW24" s="149" t="s">
        <v>24</v>
      </c>
      <c r="AX24" s="125"/>
      <c r="AY24" s="125"/>
      <c r="AZ24" s="125"/>
      <c r="BA24" s="150"/>
      <c r="BB24" s="147"/>
      <c r="BC24" s="148"/>
      <c r="BD24" s="40"/>
      <c r="BE24" s="36"/>
      <c r="BF24" s="37" t="s">
        <v>31</v>
      </c>
      <c r="BG24" s="38"/>
      <c r="BH24" s="38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9"/>
      <c r="BW24" s="39"/>
      <c r="BX24" s="39"/>
      <c r="BY24" s="39"/>
      <c r="BZ24" s="39"/>
      <c r="CA24" s="39"/>
      <c r="CB24" s="39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40"/>
      <c r="DK24" s="40"/>
      <c r="DL24" s="21"/>
    </row>
    <row r="25" spans="2:115" s="5" customFormat="1" ht="18" customHeight="1">
      <c r="B25" s="151">
        <v>1</v>
      </c>
      <c r="C25" s="152"/>
      <c r="D25" s="152">
        <v>2</v>
      </c>
      <c r="E25" s="152"/>
      <c r="F25" s="152"/>
      <c r="G25" s="152" t="s">
        <v>19</v>
      </c>
      <c r="H25" s="152"/>
      <c r="I25" s="152"/>
      <c r="J25" s="155">
        <f>$H$10</f>
        <v>0.5833333333333334</v>
      </c>
      <c r="K25" s="155"/>
      <c r="L25" s="155"/>
      <c r="M25" s="155"/>
      <c r="N25" s="156"/>
      <c r="O25" s="187" t="str">
        <f>D16</f>
        <v>Müsli Ritter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" t="s">
        <v>23</v>
      </c>
      <c r="AF25" s="157" t="str">
        <f>D17</f>
        <v>Drei Eichen</v>
      </c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8"/>
      <c r="AW25" s="118">
        <v>0</v>
      </c>
      <c r="AX25" s="78"/>
      <c r="AY25" s="15" t="s">
        <v>22</v>
      </c>
      <c r="AZ25" s="78">
        <v>1</v>
      </c>
      <c r="BA25" s="119"/>
      <c r="BB25" s="118" t="s">
        <v>41</v>
      </c>
      <c r="BC25" s="79"/>
      <c r="BD25" s="42"/>
      <c r="BE25" s="36"/>
      <c r="BF25" s="41">
        <f>IF(ISBLANK(AW25),"0",IF(AW25&gt;AZ25,3,IF(AW25=AZ25,1,0)))</f>
        <v>0</v>
      </c>
      <c r="BG25" s="41" t="s">
        <v>22</v>
      </c>
      <c r="BH25" s="41">
        <f>IF(ISBLANK(AZ25),"0",IF(AZ25&gt;AW25,3,IF(AZ25=AW25,1,0)))</f>
        <v>3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9"/>
      <c r="BW25" s="39"/>
      <c r="BX25" s="39"/>
      <c r="BY25" s="39"/>
      <c r="BZ25" s="39"/>
      <c r="CA25" s="39"/>
      <c r="CB25" s="39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DJ25" s="42"/>
      <c r="DK25" s="42"/>
    </row>
    <row r="26" spans="2:116" s="4" customFormat="1" ht="18" customHeight="1" thickBot="1">
      <c r="B26" s="153">
        <v>2</v>
      </c>
      <c r="C26" s="154"/>
      <c r="D26" s="154">
        <v>2</v>
      </c>
      <c r="E26" s="154"/>
      <c r="F26" s="154"/>
      <c r="G26" s="154" t="s">
        <v>19</v>
      </c>
      <c r="H26" s="154"/>
      <c r="I26" s="154"/>
      <c r="J26" s="159">
        <f>J25+$U$10*$X$10+$AL$10</f>
        <v>0.5923611111111111</v>
      </c>
      <c r="K26" s="159"/>
      <c r="L26" s="159"/>
      <c r="M26" s="159"/>
      <c r="N26" s="160"/>
      <c r="O26" s="161" t="str">
        <f>D19</f>
        <v>Stammtisch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8" t="s">
        <v>23</v>
      </c>
      <c r="AF26" s="162" t="str">
        <f>D18</f>
        <v>Rockwürste Allstars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3"/>
      <c r="AW26" s="120">
        <v>2</v>
      </c>
      <c r="AX26" s="121"/>
      <c r="AY26" s="8" t="s">
        <v>22</v>
      </c>
      <c r="AZ26" s="121">
        <v>0</v>
      </c>
      <c r="BA26" s="122"/>
      <c r="BB26" s="120" t="s">
        <v>43</v>
      </c>
      <c r="BC26" s="123"/>
      <c r="BD26" s="40"/>
      <c r="BE26" s="36"/>
      <c r="BF26" s="41">
        <f aca="true" t="shared" si="0" ref="BF26:BF44">IF(ISBLANK(AW26),"0",IF(AW26&gt;AZ26,3,IF(AW26=AZ26,1,0)))</f>
        <v>3</v>
      </c>
      <c r="BG26" s="41" t="s">
        <v>22</v>
      </c>
      <c r="BH26" s="41">
        <f aca="true" t="shared" si="1" ref="BH26:BH44">IF(ISBLANK(AZ26),"0",IF(AZ26&gt;AW26,3,IF(AZ26=AW26,1,0)))</f>
        <v>0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40"/>
      <c r="DK26" s="40"/>
      <c r="DL26" s="22"/>
    </row>
    <row r="27" spans="2:116" s="4" customFormat="1" ht="18" customHeight="1">
      <c r="B27" s="151">
        <v>3</v>
      </c>
      <c r="C27" s="152"/>
      <c r="D27" s="152">
        <v>2</v>
      </c>
      <c r="E27" s="152"/>
      <c r="F27" s="152"/>
      <c r="G27" s="152" t="s">
        <v>25</v>
      </c>
      <c r="H27" s="152"/>
      <c r="I27" s="152"/>
      <c r="J27" s="155">
        <f>J26+$U$10*$X$10+$AL$10</f>
        <v>0.6013888888888889</v>
      </c>
      <c r="K27" s="155"/>
      <c r="L27" s="155"/>
      <c r="M27" s="155"/>
      <c r="N27" s="156"/>
      <c r="O27" s="187" t="str">
        <f>AG16</f>
        <v>Kosovo Friends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" t="s">
        <v>23</v>
      </c>
      <c r="AF27" s="157" t="str">
        <f>AG17</f>
        <v>Rochwürste Classics</v>
      </c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8"/>
      <c r="AW27" s="118">
        <v>1</v>
      </c>
      <c r="AX27" s="78"/>
      <c r="AY27" s="15" t="s">
        <v>22</v>
      </c>
      <c r="AZ27" s="78">
        <v>0</v>
      </c>
      <c r="BA27" s="119"/>
      <c r="BB27" s="118" t="s">
        <v>40</v>
      </c>
      <c r="BC27" s="79"/>
      <c r="BD27" s="40"/>
      <c r="BE27" s="36"/>
      <c r="BF27" s="41">
        <f t="shared" si="0"/>
        <v>3</v>
      </c>
      <c r="BG27" s="41" t="s">
        <v>22</v>
      </c>
      <c r="BH27" s="41">
        <f t="shared" si="1"/>
        <v>0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40"/>
      <c r="DK27" s="40"/>
      <c r="DL27" s="22"/>
    </row>
    <row r="28" spans="2:116" s="4" customFormat="1" ht="18" customHeight="1" thickBot="1">
      <c r="B28" s="153">
        <v>4</v>
      </c>
      <c r="C28" s="154"/>
      <c r="D28" s="154">
        <v>2</v>
      </c>
      <c r="E28" s="154"/>
      <c r="F28" s="154"/>
      <c r="G28" s="154" t="s">
        <v>25</v>
      </c>
      <c r="H28" s="154"/>
      <c r="I28" s="154"/>
      <c r="J28" s="159">
        <f>J27+$U$10*$X$10+$AL$10</f>
        <v>0.6104166666666666</v>
      </c>
      <c r="K28" s="159"/>
      <c r="L28" s="159"/>
      <c r="M28" s="159"/>
      <c r="N28" s="160"/>
      <c r="O28" s="161" t="str">
        <f>AG19</f>
        <v>12 Füße für ein Hallejulia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8" t="s">
        <v>23</v>
      </c>
      <c r="AF28" s="162" t="str">
        <f>AG18</f>
        <v>The Flanders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20">
        <v>2</v>
      </c>
      <c r="AX28" s="121"/>
      <c r="AY28" s="8" t="s">
        <v>22</v>
      </c>
      <c r="AZ28" s="121">
        <v>0</v>
      </c>
      <c r="BA28" s="122"/>
      <c r="BB28" s="120" t="s">
        <v>42</v>
      </c>
      <c r="BC28" s="123"/>
      <c r="BD28" s="40"/>
      <c r="BE28" s="36"/>
      <c r="BF28" s="41">
        <f t="shared" si="0"/>
        <v>3</v>
      </c>
      <c r="BG28" s="41" t="s">
        <v>22</v>
      </c>
      <c r="BH28" s="41">
        <f t="shared" si="1"/>
        <v>0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40"/>
      <c r="DK28" s="40"/>
      <c r="DL28" s="22"/>
    </row>
    <row r="29" spans="2:116" s="4" customFormat="1" ht="18" customHeight="1">
      <c r="B29" s="151">
        <v>5</v>
      </c>
      <c r="C29" s="152"/>
      <c r="D29" s="152">
        <v>2</v>
      </c>
      <c r="E29" s="152"/>
      <c r="F29" s="152"/>
      <c r="G29" s="152" t="s">
        <v>19</v>
      </c>
      <c r="H29" s="152"/>
      <c r="I29" s="152"/>
      <c r="J29" s="155">
        <f>J28+$U$10*$X$10+$AL$10</f>
        <v>0.6194444444444444</v>
      </c>
      <c r="K29" s="155"/>
      <c r="L29" s="155"/>
      <c r="M29" s="155"/>
      <c r="N29" s="156"/>
      <c r="O29" s="187" t="str">
        <f>D20</f>
        <v>A5-Frei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" t="s">
        <v>23</v>
      </c>
      <c r="AF29" s="157" t="str">
        <f>D16</f>
        <v>Müsli Ritter</v>
      </c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8"/>
      <c r="AW29" s="118">
        <v>0</v>
      </c>
      <c r="AX29" s="78"/>
      <c r="AY29" s="15" t="s">
        <v>22</v>
      </c>
      <c r="AZ29" s="78">
        <v>3</v>
      </c>
      <c r="BA29" s="119"/>
      <c r="BB29" s="118" t="s">
        <v>45</v>
      </c>
      <c r="BC29" s="79"/>
      <c r="BD29" s="40"/>
      <c r="BE29" s="36"/>
      <c r="BF29" s="41">
        <f t="shared" si="0"/>
        <v>0</v>
      </c>
      <c r="BG29" s="41" t="s">
        <v>22</v>
      </c>
      <c r="BH29" s="41">
        <f t="shared" si="1"/>
        <v>3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40"/>
      <c r="DK29" s="40"/>
      <c r="DL29" s="22"/>
    </row>
    <row r="30" spans="2:116" s="4" customFormat="1" ht="18" customHeight="1" thickBot="1">
      <c r="B30" s="153">
        <v>6</v>
      </c>
      <c r="C30" s="154"/>
      <c r="D30" s="154">
        <v>2</v>
      </c>
      <c r="E30" s="154"/>
      <c r="F30" s="154"/>
      <c r="G30" s="154" t="s">
        <v>19</v>
      </c>
      <c r="H30" s="154"/>
      <c r="I30" s="154"/>
      <c r="J30" s="159">
        <f>J29+$U$10*$X$10+$AL$10</f>
        <v>0.6284722222222221</v>
      </c>
      <c r="K30" s="159"/>
      <c r="L30" s="159"/>
      <c r="M30" s="159"/>
      <c r="N30" s="160"/>
      <c r="O30" s="161" t="str">
        <f>D17</f>
        <v>Drei Eichen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8" t="s">
        <v>23</v>
      </c>
      <c r="AF30" s="162" t="str">
        <f>D19</f>
        <v>Stammtisch</v>
      </c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20">
        <v>2</v>
      </c>
      <c r="AX30" s="121"/>
      <c r="AY30" s="8" t="s">
        <v>22</v>
      </c>
      <c r="AZ30" s="121">
        <v>0</v>
      </c>
      <c r="BA30" s="122"/>
      <c r="BB30" s="120" t="s">
        <v>47</v>
      </c>
      <c r="BC30" s="123"/>
      <c r="BD30" s="40"/>
      <c r="BE30" s="36"/>
      <c r="BF30" s="41">
        <f t="shared" si="0"/>
        <v>3</v>
      </c>
      <c r="BG30" s="41" t="s">
        <v>22</v>
      </c>
      <c r="BH30" s="41">
        <f t="shared" si="1"/>
        <v>0</v>
      </c>
      <c r="BI30" s="36"/>
      <c r="BJ30" s="36"/>
      <c r="BK30" s="27"/>
      <c r="BL30" s="27"/>
      <c r="BM30" s="27"/>
      <c r="BN30" s="27"/>
      <c r="BO30" s="27"/>
      <c r="BP30" s="27"/>
      <c r="BQ30" s="27"/>
      <c r="BR30" s="27"/>
      <c r="BS30" s="27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40"/>
      <c r="DK30" s="40"/>
      <c r="DL30" s="22"/>
    </row>
    <row r="31" spans="2:116" s="4" customFormat="1" ht="18" customHeight="1">
      <c r="B31" s="151">
        <v>7</v>
      </c>
      <c r="C31" s="152"/>
      <c r="D31" s="152">
        <v>2</v>
      </c>
      <c r="E31" s="152"/>
      <c r="F31" s="152"/>
      <c r="G31" s="152" t="s">
        <v>25</v>
      </c>
      <c r="H31" s="152"/>
      <c r="I31" s="152"/>
      <c r="J31" s="155">
        <f aca="true" t="shared" si="2" ref="J31:J44">J30+$U$10*$X$10+$AL$10</f>
        <v>0.6374999999999998</v>
      </c>
      <c r="K31" s="155"/>
      <c r="L31" s="155"/>
      <c r="M31" s="155"/>
      <c r="N31" s="156"/>
      <c r="O31" s="187" t="str">
        <f>AG20</f>
        <v>B5-Frei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" t="s">
        <v>23</v>
      </c>
      <c r="AF31" s="157" t="str">
        <f>AG16</f>
        <v>Kosovo Friends</v>
      </c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8"/>
      <c r="AW31" s="118">
        <v>0</v>
      </c>
      <c r="AX31" s="78"/>
      <c r="AY31" s="15" t="s">
        <v>22</v>
      </c>
      <c r="AZ31" s="78">
        <v>3</v>
      </c>
      <c r="BA31" s="119"/>
      <c r="BB31" s="118" t="s">
        <v>44</v>
      </c>
      <c r="BC31" s="79"/>
      <c r="BD31" s="59"/>
      <c r="BE31" s="36"/>
      <c r="BF31" s="41">
        <f t="shared" si="0"/>
        <v>0</v>
      </c>
      <c r="BG31" s="41" t="s">
        <v>22</v>
      </c>
      <c r="BH31" s="41">
        <f t="shared" si="1"/>
        <v>3</v>
      </c>
      <c r="BI31" s="36"/>
      <c r="BJ31" s="36"/>
      <c r="BK31" s="43"/>
      <c r="BL31" s="43"/>
      <c r="BM31" s="44" t="str">
        <f>$D$16</f>
        <v>Müsli Ritter</v>
      </c>
      <c r="BN31" s="45">
        <f>SUM($BF$25+$BH$29+$BH$34+$BF$41)</f>
        <v>9</v>
      </c>
      <c r="BO31" s="45">
        <f>SUM($AW$25+$AZ$29+$AZ$34+$AW$41)</f>
        <v>7</v>
      </c>
      <c r="BP31" s="46" t="s">
        <v>22</v>
      </c>
      <c r="BQ31" s="45">
        <f>SUM($AZ$25+$AW$29+$AW$34+$AZ$41)</f>
        <v>2</v>
      </c>
      <c r="BR31" s="45">
        <f>SUM(BO31-BQ31)</f>
        <v>5</v>
      </c>
      <c r="BS31" s="45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40"/>
      <c r="DK31" s="40"/>
      <c r="DL31" s="22"/>
    </row>
    <row r="32" spans="2:116" s="4" customFormat="1" ht="18" customHeight="1" thickBot="1">
      <c r="B32" s="153">
        <v>8</v>
      </c>
      <c r="C32" s="154"/>
      <c r="D32" s="154">
        <v>2</v>
      </c>
      <c r="E32" s="154"/>
      <c r="F32" s="154"/>
      <c r="G32" s="154" t="s">
        <v>25</v>
      </c>
      <c r="H32" s="154"/>
      <c r="I32" s="154"/>
      <c r="J32" s="159">
        <f t="shared" si="2"/>
        <v>0.6465277777777776</v>
      </c>
      <c r="K32" s="159"/>
      <c r="L32" s="159"/>
      <c r="M32" s="159"/>
      <c r="N32" s="160"/>
      <c r="O32" s="161" t="str">
        <f>AG17</f>
        <v>Rochwürste Classics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8" t="s">
        <v>23</v>
      </c>
      <c r="AF32" s="162" t="str">
        <f>AG19</f>
        <v>12 Füße für ein Hallejulia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3"/>
      <c r="AW32" s="120">
        <v>0</v>
      </c>
      <c r="AX32" s="121"/>
      <c r="AY32" s="8" t="s">
        <v>22</v>
      </c>
      <c r="AZ32" s="121">
        <v>3</v>
      </c>
      <c r="BA32" s="122"/>
      <c r="BB32" s="120" t="s">
        <v>46</v>
      </c>
      <c r="BC32" s="123"/>
      <c r="BD32" s="59"/>
      <c r="BE32" s="36"/>
      <c r="BF32" s="41">
        <f t="shared" si="0"/>
        <v>0</v>
      </c>
      <c r="BG32" s="41" t="s">
        <v>22</v>
      </c>
      <c r="BH32" s="41">
        <f t="shared" si="1"/>
        <v>3</v>
      </c>
      <c r="BI32" s="36"/>
      <c r="BJ32" s="36"/>
      <c r="BK32" s="43"/>
      <c r="BL32" s="43"/>
      <c r="BM32" s="47" t="str">
        <f>$D$17</f>
        <v>Drei Eichen</v>
      </c>
      <c r="BN32" s="45">
        <f>SUM($BH$25+$BF$30+$BH$37+$BF$42)</f>
        <v>9</v>
      </c>
      <c r="BO32" s="45">
        <f>SUM($AZ$25+$AW$30+$AZ$37+$AW$42)</f>
        <v>6</v>
      </c>
      <c r="BP32" s="46" t="s">
        <v>22</v>
      </c>
      <c r="BQ32" s="45">
        <f>SUM($AW$25+$AZ$30+$AW$37+$AZ$42)</f>
        <v>2</v>
      </c>
      <c r="BR32" s="45">
        <f>SUM(BO32-BQ32)</f>
        <v>4</v>
      </c>
      <c r="BS32" s="45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40"/>
      <c r="DK32" s="40"/>
      <c r="DL32" s="22"/>
    </row>
    <row r="33" spans="2:116" s="4" customFormat="1" ht="18" customHeight="1">
      <c r="B33" s="151">
        <v>9</v>
      </c>
      <c r="C33" s="152"/>
      <c r="D33" s="152">
        <v>2</v>
      </c>
      <c r="E33" s="152"/>
      <c r="F33" s="152"/>
      <c r="G33" s="152" t="s">
        <v>19</v>
      </c>
      <c r="H33" s="152"/>
      <c r="I33" s="152"/>
      <c r="J33" s="155">
        <f t="shared" si="2"/>
        <v>0.6555555555555553</v>
      </c>
      <c r="K33" s="155"/>
      <c r="L33" s="155"/>
      <c r="M33" s="155"/>
      <c r="N33" s="156"/>
      <c r="O33" s="187" t="str">
        <f>D18</f>
        <v>Rockwürste Allstars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" t="s">
        <v>23</v>
      </c>
      <c r="AF33" s="157" t="str">
        <f>D20</f>
        <v>A5-Frei</v>
      </c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8"/>
      <c r="AW33" s="118">
        <v>3</v>
      </c>
      <c r="AX33" s="78"/>
      <c r="AY33" s="15" t="s">
        <v>22</v>
      </c>
      <c r="AZ33" s="78">
        <v>0</v>
      </c>
      <c r="BA33" s="119"/>
      <c r="BB33" s="118" t="s">
        <v>49</v>
      </c>
      <c r="BC33" s="79"/>
      <c r="BD33" s="59"/>
      <c r="BE33" s="36"/>
      <c r="BF33" s="41">
        <f t="shared" si="0"/>
        <v>3</v>
      </c>
      <c r="BG33" s="41" t="s">
        <v>22</v>
      </c>
      <c r="BH33" s="41">
        <f t="shared" si="1"/>
        <v>0</v>
      </c>
      <c r="BI33" s="36"/>
      <c r="BJ33" s="36"/>
      <c r="BK33" s="43"/>
      <c r="BL33" s="43"/>
      <c r="BM33" s="47" t="str">
        <f>$D$18</f>
        <v>Rockwürste Allstars</v>
      </c>
      <c r="BN33" s="45">
        <f>SUM($BH$26+$BF$33+$BF$37+$BH$41)</f>
        <v>6</v>
      </c>
      <c r="BO33" s="45">
        <f>SUM($AZ$26+$AW$33+$AW$37+$AZ$41)</f>
        <v>5</v>
      </c>
      <c r="BP33" s="46" t="s">
        <v>22</v>
      </c>
      <c r="BQ33" s="45">
        <f>SUM($AW$26+$AZ$33+$AZ$37+$AW$41)</f>
        <v>3</v>
      </c>
      <c r="BR33" s="45">
        <f>SUM(BO33-BQ33)</f>
        <v>2</v>
      </c>
      <c r="BS33" s="45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40"/>
      <c r="DK33" s="40"/>
      <c r="DL33" s="22"/>
    </row>
    <row r="34" spans="2:116" s="4" customFormat="1" ht="18" customHeight="1" thickBot="1">
      <c r="B34" s="153">
        <v>10</v>
      </c>
      <c r="C34" s="154"/>
      <c r="D34" s="154">
        <v>2</v>
      </c>
      <c r="E34" s="154"/>
      <c r="F34" s="154"/>
      <c r="G34" s="154" t="s">
        <v>19</v>
      </c>
      <c r="H34" s="154"/>
      <c r="I34" s="154"/>
      <c r="J34" s="159">
        <f t="shared" si="2"/>
        <v>0.6645833333333331</v>
      </c>
      <c r="K34" s="159"/>
      <c r="L34" s="159"/>
      <c r="M34" s="159"/>
      <c r="N34" s="160"/>
      <c r="O34" s="161" t="str">
        <f>D19</f>
        <v>Stammtisch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8" t="s">
        <v>23</v>
      </c>
      <c r="AF34" s="162" t="str">
        <f>D16</f>
        <v>Müsli Ritter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3"/>
      <c r="AW34" s="120">
        <v>1</v>
      </c>
      <c r="AX34" s="121"/>
      <c r="AY34" s="8" t="s">
        <v>22</v>
      </c>
      <c r="AZ34" s="121">
        <v>3</v>
      </c>
      <c r="BA34" s="122"/>
      <c r="BB34" s="120" t="s">
        <v>41</v>
      </c>
      <c r="BC34" s="123"/>
      <c r="BD34" s="59"/>
      <c r="BE34" s="36"/>
      <c r="BF34" s="41">
        <f t="shared" si="0"/>
        <v>0</v>
      </c>
      <c r="BG34" s="41" t="s">
        <v>22</v>
      </c>
      <c r="BH34" s="41">
        <f t="shared" si="1"/>
        <v>3</v>
      </c>
      <c r="BI34" s="36"/>
      <c r="BJ34" s="36"/>
      <c r="BK34" s="43"/>
      <c r="BL34" s="43"/>
      <c r="BM34" s="47" t="str">
        <f>$D$19</f>
        <v>Stammtisch</v>
      </c>
      <c r="BN34" s="45">
        <f>SUM($BF$26+$BH$30+$BF$34+$BH$38)</f>
        <v>6</v>
      </c>
      <c r="BO34" s="45">
        <f>SUM($AW$26+$AZ$30+$AW$34+$AZ$38)</f>
        <v>6</v>
      </c>
      <c r="BP34" s="46" t="s">
        <v>22</v>
      </c>
      <c r="BQ34" s="45">
        <f>SUM($AZ$26+$AW$30+$AZ$34+$AW$38)</f>
        <v>5</v>
      </c>
      <c r="BR34" s="45">
        <f>SUM(BO34-BQ34)</f>
        <v>1</v>
      </c>
      <c r="BS34" s="45"/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40"/>
      <c r="DK34" s="40"/>
      <c r="DL34" s="22"/>
    </row>
    <row r="35" spans="2:116" s="4" customFormat="1" ht="18" customHeight="1">
      <c r="B35" s="151">
        <v>11</v>
      </c>
      <c r="C35" s="152"/>
      <c r="D35" s="152">
        <v>2</v>
      </c>
      <c r="E35" s="152"/>
      <c r="F35" s="152"/>
      <c r="G35" s="152" t="s">
        <v>25</v>
      </c>
      <c r="H35" s="152"/>
      <c r="I35" s="152"/>
      <c r="J35" s="155">
        <f t="shared" si="2"/>
        <v>0.6736111111111108</v>
      </c>
      <c r="K35" s="155"/>
      <c r="L35" s="155"/>
      <c r="M35" s="155"/>
      <c r="N35" s="156"/>
      <c r="O35" s="187" t="str">
        <f>AG18</f>
        <v>The Flanders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" t="s">
        <v>23</v>
      </c>
      <c r="AF35" s="157" t="str">
        <f>AG20</f>
        <v>B5-Frei</v>
      </c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8"/>
      <c r="AW35" s="118">
        <v>0</v>
      </c>
      <c r="AX35" s="78"/>
      <c r="AY35" s="15" t="s">
        <v>22</v>
      </c>
      <c r="AZ35" s="78">
        <v>0</v>
      </c>
      <c r="BA35" s="119"/>
      <c r="BB35" s="118" t="s">
        <v>48</v>
      </c>
      <c r="BC35" s="79"/>
      <c r="BD35" s="59"/>
      <c r="BE35" s="36"/>
      <c r="BF35" s="41">
        <f t="shared" si="0"/>
        <v>1</v>
      </c>
      <c r="BG35" s="41" t="s">
        <v>22</v>
      </c>
      <c r="BH35" s="41">
        <f t="shared" si="1"/>
        <v>1</v>
      </c>
      <c r="BI35" s="36"/>
      <c r="BJ35" s="36"/>
      <c r="BK35" s="43"/>
      <c r="BL35" s="43"/>
      <c r="BM35" s="47" t="str">
        <f>$D$20</f>
        <v>A5-Frei</v>
      </c>
      <c r="BN35" s="45">
        <f>SUM($BF$29+$BH$33+$BF$38+$BH$42)</f>
        <v>0</v>
      </c>
      <c r="BO35" s="45">
        <f>SUM($AW$29+$AZ$33+$AW$38+$AZ$42)</f>
        <v>0</v>
      </c>
      <c r="BP35" s="46" t="s">
        <v>22</v>
      </c>
      <c r="BQ35" s="45">
        <f>SUM($AZ$29+$AW$33+$AZ$38+$AW$42)</f>
        <v>12</v>
      </c>
      <c r="BR35" s="45">
        <f>SUM(BO35-BQ35)</f>
        <v>-12</v>
      </c>
      <c r="BS35" s="45"/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40"/>
      <c r="DK35" s="40"/>
      <c r="DL35" s="22"/>
    </row>
    <row r="36" spans="2:116" s="4" customFormat="1" ht="18" customHeight="1" thickBot="1">
      <c r="B36" s="153">
        <v>12</v>
      </c>
      <c r="C36" s="154"/>
      <c r="D36" s="154">
        <v>2</v>
      </c>
      <c r="E36" s="154"/>
      <c r="F36" s="154"/>
      <c r="G36" s="154" t="s">
        <v>25</v>
      </c>
      <c r="H36" s="154"/>
      <c r="I36" s="154"/>
      <c r="J36" s="159">
        <f t="shared" si="2"/>
        <v>0.6826388888888886</v>
      </c>
      <c r="K36" s="159"/>
      <c r="L36" s="159"/>
      <c r="M36" s="159"/>
      <c r="N36" s="160"/>
      <c r="O36" s="161" t="str">
        <f>AG19</f>
        <v>12 Füße für ein Hallejulia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8" t="s">
        <v>23</v>
      </c>
      <c r="AF36" s="162" t="str">
        <f>AG16</f>
        <v>Kosovo Friends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20">
        <v>0</v>
      </c>
      <c r="AX36" s="121"/>
      <c r="AY36" s="8" t="s">
        <v>22</v>
      </c>
      <c r="AZ36" s="121">
        <v>0</v>
      </c>
      <c r="BA36" s="122"/>
      <c r="BB36" s="120" t="s">
        <v>40</v>
      </c>
      <c r="BC36" s="123"/>
      <c r="BD36" s="59"/>
      <c r="BE36" s="36"/>
      <c r="BF36" s="41">
        <f t="shared" si="0"/>
        <v>1</v>
      </c>
      <c r="BG36" s="41" t="s">
        <v>22</v>
      </c>
      <c r="BH36" s="41">
        <f t="shared" si="1"/>
        <v>1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45"/>
      <c r="BS36" s="45"/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40"/>
      <c r="DK36" s="40"/>
      <c r="DL36" s="22"/>
    </row>
    <row r="37" spans="2:116" s="4" customFormat="1" ht="18" customHeight="1">
      <c r="B37" s="151">
        <v>13</v>
      </c>
      <c r="C37" s="152"/>
      <c r="D37" s="152">
        <v>2</v>
      </c>
      <c r="E37" s="152"/>
      <c r="F37" s="152"/>
      <c r="G37" s="152" t="s">
        <v>19</v>
      </c>
      <c r="H37" s="152"/>
      <c r="I37" s="152"/>
      <c r="J37" s="155">
        <f t="shared" si="2"/>
        <v>0.6916666666666663</v>
      </c>
      <c r="K37" s="155"/>
      <c r="L37" s="155"/>
      <c r="M37" s="155"/>
      <c r="N37" s="156"/>
      <c r="O37" s="187" t="str">
        <f>D18</f>
        <v>Rockwürste Allstars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" t="s">
        <v>23</v>
      </c>
      <c r="AF37" s="157" t="str">
        <f>D17</f>
        <v>Drei Eichen</v>
      </c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8"/>
      <c r="AW37" s="118">
        <v>2</v>
      </c>
      <c r="AX37" s="78"/>
      <c r="AY37" s="15" t="s">
        <v>22</v>
      </c>
      <c r="AZ37" s="78">
        <v>0</v>
      </c>
      <c r="BA37" s="119"/>
      <c r="BB37" s="118" t="s">
        <v>43</v>
      </c>
      <c r="BC37" s="79"/>
      <c r="BD37" s="59"/>
      <c r="BE37" s="36"/>
      <c r="BF37" s="41">
        <f t="shared" si="0"/>
        <v>3</v>
      </c>
      <c r="BG37" s="41" t="s">
        <v>22</v>
      </c>
      <c r="BH37" s="41">
        <f t="shared" si="1"/>
        <v>0</v>
      </c>
      <c r="BI37" s="36"/>
      <c r="BJ37" s="27"/>
      <c r="BK37" s="27"/>
      <c r="BL37" s="27"/>
      <c r="BM37" s="27"/>
      <c r="BN37" s="27"/>
      <c r="BO37" s="27"/>
      <c r="BP37" s="27"/>
      <c r="BQ37" s="27"/>
      <c r="BR37" s="45"/>
      <c r="BS37" s="45"/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40"/>
      <c r="DK37" s="40"/>
      <c r="DL37" s="22"/>
    </row>
    <row r="38" spans="2:116" s="4" customFormat="1" ht="18" customHeight="1" thickBot="1">
      <c r="B38" s="153">
        <v>14</v>
      </c>
      <c r="C38" s="154"/>
      <c r="D38" s="154">
        <v>2</v>
      </c>
      <c r="E38" s="154"/>
      <c r="F38" s="154"/>
      <c r="G38" s="154" t="s">
        <v>19</v>
      </c>
      <c r="H38" s="154"/>
      <c r="I38" s="154"/>
      <c r="J38" s="159">
        <f t="shared" si="2"/>
        <v>0.7006944444444441</v>
      </c>
      <c r="K38" s="159"/>
      <c r="L38" s="159"/>
      <c r="M38" s="159"/>
      <c r="N38" s="160"/>
      <c r="O38" s="161" t="str">
        <f>D20</f>
        <v>A5-Frei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8" t="s">
        <v>23</v>
      </c>
      <c r="AF38" s="162" t="str">
        <f>D19</f>
        <v>Stammtisch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3"/>
      <c r="AW38" s="120">
        <v>0</v>
      </c>
      <c r="AX38" s="121"/>
      <c r="AY38" s="8" t="s">
        <v>22</v>
      </c>
      <c r="AZ38" s="121">
        <v>3</v>
      </c>
      <c r="BA38" s="122"/>
      <c r="BB38" s="120" t="s">
        <v>45</v>
      </c>
      <c r="BC38" s="123"/>
      <c r="BD38" s="59"/>
      <c r="BE38" s="36"/>
      <c r="BF38" s="41">
        <f t="shared" si="0"/>
        <v>0</v>
      </c>
      <c r="BG38" s="41" t="s">
        <v>22</v>
      </c>
      <c r="BH38" s="41">
        <f t="shared" si="1"/>
        <v>3</v>
      </c>
      <c r="BI38" s="36"/>
      <c r="BJ38" s="36"/>
      <c r="BK38" s="43"/>
      <c r="BL38" s="43"/>
      <c r="BM38" s="47" t="str">
        <f>$AG$19</f>
        <v>12 Füße für ein Hallejulia</v>
      </c>
      <c r="BN38" s="45">
        <f>SUM($BF$28+$BH$32+$BF$36+$BH$40)</f>
        <v>10</v>
      </c>
      <c r="BO38" s="45">
        <f>SUM($AW$28+$AZ$32+$AW$36+$AZ$40)</f>
        <v>8</v>
      </c>
      <c r="BP38" s="46" t="s">
        <v>22</v>
      </c>
      <c r="BQ38" s="45">
        <f>SUM($AZ$28+$AW$32+$AZ$36+$AW$40)</f>
        <v>0</v>
      </c>
      <c r="BR38" s="45">
        <f>SUM(BO38-BQ38)</f>
        <v>8</v>
      </c>
      <c r="BS38" s="45"/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40"/>
      <c r="DK38" s="40"/>
      <c r="DL38" s="22"/>
    </row>
    <row r="39" spans="2:116" s="4" customFormat="1" ht="18" customHeight="1">
      <c r="B39" s="151">
        <v>15</v>
      </c>
      <c r="C39" s="152"/>
      <c r="D39" s="152">
        <v>2</v>
      </c>
      <c r="E39" s="152"/>
      <c r="F39" s="152"/>
      <c r="G39" s="152" t="s">
        <v>25</v>
      </c>
      <c r="H39" s="152"/>
      <c r="I39" s="152"/>
      <c r="J39" s="155">
        <f t="shared" si="2"/>
        <v>0.7097222222222218</v>
      </c>
      <c r="K39" s="155"/>
      <c r="L39" s="155"/>
      <c r="M39" s="155"/>
      <c r="N39" s="156"/>
      <c r="O39" s="187" t="str">
        <f>AG18</f>
        <v>The Flanders</v>
      </c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" t="s">
        <v>23</v>
      </c>
      <c r="AF39" s="157" t="str">
        <f>AG17</f>
        <v>Rochwürste Classics</v>
      </c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8"/>
      <c r="AW39" s="118">
        <v>0</v>
      </c>
      <c r="AX39" s="78"/>
      <c r="AY39" s="15" t="s">
        <v>22</v>
      </c>
      <c r="AZ39" s="78">
        <v>2</v>
      </c>
      <c r="BA39" s="119"/>
      <c r="BB39" s="118" t="s">
        <v>42</v>
      </c>
      <c r="BC39" s="79"/>
      <c r="BD39" s="59"/>
      <c r="BE39" s="36"/>
      <c r="BF39" s="41">
        <f t="shared" si="0"/>
        <v>0</v>
      </c>
      <c r="BG39" s="41" t="s">
        <v>22</v>
      </c>
      <c r="BH39" s="41">
        <f t="shared" si="1"/>
        <v>3</v>
      </c>
      <c r="BI39" s="36"/>
      <c r="BJ39" s="36"/>
      <c r="BK39" s="43"/>
      <c r="BL39" s="43"/>
      <c r="BM39" s="47" t="str">
        <f>$AG$16</f>
        <v>Kosovo Friends</v>
      </c>
      <c r="BN39" s="45">
        <f>SUM($BF$27+$BH$31+$BH$36+$BF$43)</f>
        <v>10</v>
      </c>
      <c r="BO39" s="45">
        <f>SUM($AW$27+$AZ$31+$AZ$36+$AW$43)</f>
        <v>6</v>
      </c>
      <c r="BP39" s="46" t="s">
        <v>22</v>
      </c>
      <c r="BQ39" s="45">
        <f>SUM($AZ$27+$AW$31+$AW$36+$AZ$43)</f>
        <v>0</v>
      </c>
      <c r="BR39" s="45">
        <f>SUM(BO39-BQ39)</f>
        <v>6</v>
      </c>
      <c r="BS39" s="45"/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40"/>
      <c r="DK39" s="40"/>
      <c r="DL39" s="22"/>
    </row>
    <row r="40" spans="2:116" s="4" customFormat="1" ht="18" customHeight="1" thickBot="1">
      <c r="B40" s="153">
        <v>16</v>
      </c>
      <c r="C40" s="154"/>
      <c r="D40" s="154">
        <v>2</v>
      </c>
      <c r="E40" s="154"/>
      <c r="F40" s="154"/>
      <c r="G40" s="154" t="s">
        <v>25</v>
      </c>
      <c r="H40" s="154"/>
      <c r="I40" s="154"/>
      <c r="J40" s="159">
        <f t="shared" si="2"/>
        <v>0.7187499999999996</v>
      </c>
      <c r="K40" s="159"/>
      <c r="L40" s="159"/>
      <c r="M40" s="159"/>
      <c r="N40" s="160"/>
      <c r="O40" s="161" t="str">
        <f>AG20</f>
        <v>B5-Frei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8" t="s">
        <v>23</v>
      </c>
      <c r="AF40" s="162" t="str">
        <f>AG19</f>
        <v>12 Füße für ein Hallejulia</v>
      </c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3"/>
      <c r="AW40" s="120">
        <v>0</v>
      </c>
      <c r="AX40" s="121"/>
      <c r="AY40" s="8" t="s">
        <v>22</v>
      </c>
      <c r="AZ40" s="121">
        <v>3</v>
      </c>
      <c r="BA40" s="122"/>
      <c r="BB40" s="120" t="s">
        <v>44</v>
      </c>
      <c r="BC40" s="123"/>
      <c r="BD40" s="59"/>
      <c r="BE40" s="36"/>
      <c r="BF40" s="41">
        <f t="shared" si="0"/>
        <v>0</v>
      </c>
      <c r="BG40" s="41" t="s">
        <v>22</v>
      </c>
      <c r="BH40" s="41">
        <f t="shared" si="1"/>
        <v>3</v>
      </c>
      <c r="BI40" s="36"/>
      <c r="BJ40" s="36"/>
      <c r="BK40" s="43"/>
      <c r="BL40" s="43"/>
      <c r="BM40" s="47" t="str">
        <f>$AG$17</f>
        <v>Rochwürste Classics</v>
      </c>
      <c r="BN40" s="45">
        <f>SUM($BH$27+$BF$32+$BH$39+$BF$44)</f>
        <v>6</v>
      </c>
      <c r="BO40" s="45">
        <f>SUM($AZ$27+$AW$32+$AZ$39+$AW$44)</f>
        <v>5</v>
      </c>
      <c r="BP40" s="46" t="s">
        <v>22</v>
      </c>
      <c r="BQ40" s="45">
        <f>SUM($AW$27+$AZ$32+$AW$39+$AZ$44)</f>
        <v>4</v>
      </c>
      <c r="BR40" s="45">
        <f>SUM(BO40-BQ40)</f>
        <v>1</v>
      </c>
      <c r="BS40" s="45"/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40"/>
      <c r="DK40" s="40"/>
      <c r="DL40" s="22"/>
    </row>
    <row r="41" spans="2:116" s="4" customFormat="1" ht="18" customHeight="1">
      <c r="B41" s="151">
        <v>17</v>
      </c>
      <c r="C41" s="152"/>
      <c r="D41" s="152">
        <v>2</v>
      </c>
      <c r="E41" s="152"/>
      <c r="F41" s="152"/>
      <c r="G41" s="152" t="s">
        <v>19</v>
      </c>
      <c r="H41" s="152"/>
      <c r="I41" s="152"/>
      <c r="J41" s="155">
        <f t="shared" si="2"/>
        <v>0.7277777777777773</v>
      </c>
      <c r="K41" s="155"/>
      <c r="L41" s="155"/>
      <c r="M41" s="155"/>
      <c r="N41" s="156"/>
      <c r="O41" s="187" t="str">
        <f>D16</f>
        <v>Müsli Ritter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" t="s">
        <v>23</v>
      </c>
      <c r="AF41" s="157" t="str">
        <f>D18</f>
        <v>Rockwürste Allstars</v>
      </c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8"/>
      <c r="AW41" s="118">
        <v>1</v>
      </c>
      <c r="AX41" s="78"/>
      <c r="AY41" s="15" t="s">
        <v>22</v>
      </c>
      <c r="AZ41" s="78">
        <v>0</v>
      </c>
      <c r="BA41" s="119"/>
      <c r="BB41" s="118" t="s">
        <v>47</v>
      </c>
      <c r="BC41" s="79"/>
      <c r="BD41" s="59"/>
      <c r="BE41" s="36"/>
      <c r="BF41" s="41">
        <f t="shared" si="0"/>
        <v>3</v>
      </c>
      <c r="BG41" s="41" t="s">
        <v>22</v>
      </c>
      <c r="BH41" s="41">
        <f t="shared" si="1"/>
        <v>0</v>
      </c>
      <c r="BI41" s="36"/>
      <c r="BJ41" s="36"/>
      <c r="BK41" s="43"/>
      <c r="BL41" s="43"/>
      <c r="BM41" s="44" t="str">
        <f>$AG$18</f>
        <v>The Flanders</v>
      </c>
      <c r="BN41" s="45">
        <f>SUM($BH$28+$BF$35+$BF$39+$BH$43)</f>
        <v>1</v>
      </c>
      <c r="BO41" s="45">
        <f>SUM($AZ$28+$AW$35+$AW$39+$AZ$43)</f>
        <v>0</v>
      </c>
      <c r="BP41" s="46" t="s">
        <v>22</v>
      </c>
      <c r="BQ41" s="45">
        <f>SUM($AW$28+$AZ$35+$AZ$39+$AW$43)</f>
        <v>6</v>
      </c>
      <c r="BR41" s="45">
        <f>SUM(BO41-BQ41)</f>
        <v>-6</v>
      </c>
      <c r="BS41" s="45"/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40"/>
      <c r="DK41" s="40"/>
      <c r="DL41" s="22"/>
    </row>
    <row r="42" spans="2:116" s="4" customFormat="1" ht="18" customHeight="1" thickBot="1">
      <c r="B42" s="153">
        <v>18</v>
      </c>
      <c r="C42" s="154"/>
      <c r="D42" s="154">
        <v>2</v>
      </c>
      <c r="E42" s="154"/>
      <c r="F42" s="154"/>
      <c r="G42" s="154" t="s">
        <v>19</v>
      </c>
      <c r="H42" s="154"/>
      <c r="I42" s="154"/>
      <c r="J42" s="159">
        <f t="shared" si="2"/>
        <v>0.736805555555555</v>
      </c>
      <c r="K42" s="159"/>
      <c r="L42" s="159"/>
      <c r="M42" s="159"/>
      <c r="N42" s="160"/>
      <c r="O42" s="161" t="str">
        <f>D17</f>
        <v>Drei Eichen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8" t="s">
        <v>23</v>
      </c>
      <c r="AF42" s="162" t="str">
        <f>D20</f>
        <v>A5-Frei</v>
      </c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3"/>
      <c r="AW42" s="120">
        <v>3</v>
      </c>
      <c r="AX42" s="121"/>
      <c r="AY42" s="8" t="s">
        <v>22</v>
      </c>
      <c r="AZ42" s="121">
        <v>0</v>
      </c>
      <c r="BA42" s="122"/>
      <c r="BB42" s="120" t="s">
        <v>49</v>
      </c>
      <c r="BC42" s="123"/>
      <c r="BD42" s="59"/>
      <c r="BE42" s="36"/>
      <c r="BF42" s="41">
        <f t="shared" si="0"/>
        <v>3</v>
      </c>
      <c r="BG42" s="41" t="s">
        <v>22</v>
      </c>
      <c r="BH42" s="41">
        <f t="shared" si="1"/>
        <v>0</v>
      </c>
      <c r="BI42" s="36"/>
      <c r="BJ42" s="36"/>
      <c r="BK42" s="43"/>
      <c r="BL42" s="43"/>
      <c r="BM42" s="47" t="str">
        <f>$AG$20</f>
        <v>B5-Frei</v>
      </c>
      <c r="BN42" s="45">
        <f>SUM($BF$31+$BH$35+$BF$40+$BH$44)</f>
        <v>1</v>
      </c>
      <c r="BO42" s="45">
        <f>SUM($AW$31+$AZ$35+$AW$40+$AZ$44)</f>
        <v>0</v>
      </c>
      <c r="BP42" s="46" t="s">
        <v>22</v>
      </c>
      <c r="BQ42" s="45">
        <f>SUM($AZ$31+$AW$35+$AZ$40+$AW$44)</f>
        <v>9</v>
      </c>
      <c r="BR42" s="45">
        <f>SUM(BO42-BQ42)</f>
        <v>-9</v>
      </c>
      <c r="BS42" s="45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40"/>
      <c r="DK42" s="40"/>
      <c r="DL42" s="22"/>
    </row>
    <row r="43" spans="2:116" s="4" customFormat="1" ht="18" customHeight="1">
      <c r="B43" s="151">
        <v>19</v>
      </c>
      <c r="C43" s="152"/>
      <c r="D43" s="152">
        <v>2</v>
      </c>
      <c r="E43" s="152"/>
      <c r="F43" s="152"/>
      <c r="G43" s="152" t="s">
        <v>25</v>
      </c>
      <c r="H43" s="152"/>
      <c r="I43" s="152"/>
      <c r="J43" s="155">
        <f t="shared" si="2"/>
        <v>0.7458333333333328</v>
      </c>
      <c r="K43" s="155"/>
      <c r="L43" s="155"/>
      <c r="M43" s="155"/>
      <c r="N43" s="156"/>
      <c r="O43" s="187" t="str">
        <f>AG16</f>
        <v>Kosovo Friends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" t="s">
        <v>23</v>
      </c>
      <c r="AF43" s="157" t="str">
        <f>AG18</f>
        <v>The Flanders</v>
      </c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8"/>
      <c r="AW43" s="118">
        <v>2</v>
      </c>
      <c r="AX43" s="78"/>
      <c r="AY43" s="15" t="s">
        <v>22</v>
      </c>
      <c r="AZ43" s="78">
        <v>0</v>
      </c>
      <c r="BA43" s="119"/>
      <c r="BB43" s="118" t="s">
        <v>46</v>
      </c>
      <c r="BC43" s="79"/>
      <c r="BD43" s="59"/>
      <c r="BE43" s="36"/>
      <c r="BF43" s="41">
        <f t="shared" si="0"/>
        <v>3</v>
      </c>
      <c r="BG43" s="41" t="s">
        <v>22</v>
      </c>
      <c r="BH43" s="41">
        <f t="shared" si="1"/>
        <v>0</v>
      </c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40"/>
      <c r="DK43" s="40"/>
      <c r="DL43" s="22"/>
    </row>
    <row r="44" spans="2:116" ht="18" customHeight="1" thickBot="1">
      <c r="B44" s="153">
        <v>20</v>
      </c>
      <c r="C44" s="154"/>
      <c r="D44" s="154">
        <v>2</v>
      </c>
      <c r="E44" s="154"/>
      <c r="F44" s="154"/>
      <c r="G44" s="154" t="s">
        <v>25</v>
      </c>
      <c r="H44" s="154"/>
      <c r="I44" s="154"/>
      <c r="J44" s="159">
        <f t="shared" si="2"/>
        <v>0.7548611111111105</v>
      </c>
      <c r="K44" s="159"/>
      <c r="L44" s="159"/>
      <c r="M44" s="159"/>
      <c r="N44" s="160"/>
      <c r="O44" s="161" t="str">
        <f>AG17</f>
        <v>Rochwürste Classics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8" t="s">
        <v>23</v>
      </c>
      <c r="AF44" s="162" t="str">
        <f>AG20</f>
        <v>B5-Frei</v>
      </c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3"/>
      <c r="AW44" s="120">
        <v>3</v>
      </c>
      <c r="AX44" s="121"/>
      <c r="AY44" s="8" t="s">
        <v>22</v>
      </c>
      <c r="AZ44" s="121">
        <v>0</v>
      </c>
      <c r="BA44" s="122"/>
      <c r="BB44" s="120" t="s">
        <v>48</v>
      </c>
      <c r="BC44" s="123"/>
      <c r="BD44" s="60"/>
      <c r="BF44" s="41">
        <f t="shared" si="0"/>
        <v>3</v>
      </c>
      <c r="BG44" s="41" t="s">
        <v>22</v>
      </c>
      <c r="BH44" s="41">
        <f t="shared" si="1"/>
        <v>0</v>
      </c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L44" s="20"/>
    </row>
    <row r="46" spans="2:116" ht="12.75">
      <c r="B46" s="1" t="s">
        <v>30</v>
      </c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L46" s="20"/>
    </row>
    <row r="47" spans="102:116" ht="6" customHeight="1" thickBot="1"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L47" s="20"/>
    </row>
    <row r="48" spans="2:115" s="9" customFormat="1" ht="13.5" customHeight="1" thickBot="1">
      <c r="B48" s="124" t="s">
        <v>15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6"/>
      <c r="P48" s="124" t="s">
        <v>27</v>
      </c>
      <c r="Q48" s="125"/>
      <c r="R48" s="126"/>
      <c r="S48" s="124" t="s">
        <v>28</v>
      </c>
      <c r="T48" s="125"/>
      <c r="U48" s="125"/>
      <c r="V48" s="125"/>
      <c r="W48" s="126"/>
      <c r="X48" s="124" t="s">
        <v>29</v>
      </c>
      <c r="Y48" s="125"/>
      <c r="Z48" s="126"/>
      <c r="AA48" s="10"/>
      <c r="AB48" s="10"/>
      <c r="AC48" s="10"/>
      <c r="AD48" s="10"/>
      <c r="AE48" s="124" t="s">
        <v>16</v>
      </c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24" t="s">
        <v>27</v>
      </c>
      <c r="AT48" s="125"/>
      <c r="AU48" s="126"/>
      <c r="AV48" s="124" t="s">
        <v>28</v>
      </c>
      <c r="AW48" s="125"/>
      <c r="AX48" s="125"/>
      <c r="AY48" s="125"/>
      <c r="AZ48" s="126"/>
      <c r="BA48" s="124" t="s">
        <v>29</v>
      </c>
      <c r="BB48" s="125"/>
      <c r="BC48" s="126"/>
      <c r="BD48" s="50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  <c r="BW48" s="49"/>
      <c r="BX48" s="49"/>
      <c r="BY48" s="49"/>
      <c r="BZ48" s="49"/>
      <c r="CA48" s="49"/>
      <c r="CB48" s="49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DJ48" s="50"/>
      <c r="DK48" s="50"/>
    </row>
    <row r="49" spans="2:116" ht="12.75">
      <c r="B49" s="164" t="s">
        <v>10</v>
      </c>
      <c r="C49" s="111"/>
      <c r="D49" s="165" t="str">
        <f>IF(ISBLANK($AZ$25),"",BM31)</f>
        <v>Müsli Ritter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7"/>
      <c r="P49" s="108">
        <f>IF(ISBLANK($AZ$25),"",BN31)</f>
        <v>9</v>
      </c>
      <c r="Q49" s="109"/>
      <c r="R49" s="110"/>
      <c r="S49" s="111">
        <f>IF(ISBLANK($AZ$25),"",BO31)</f>
        <v>7</v>
      </c>
      <c r="T49" s="111"/>
      <c r="U49" s="11" t="s">
        <v>22</v>
      </c>
      <c r="V49" s="111">
        <f>IF(ISBLANK($AZ$25),"",BQ31)</f>
        <v>2</v>
      </c>
      <c r="W49" s="111"/>
      <c r="X49" s="115">
        <f>IF(ISBLANK($AZ$25),"",BR31)</f>
        <v>5</v>
      </c>
      <c r="Y49" s="116"/>
      <c r="Z49" s="117"/>
      <c r="AA49" s="4"/>
      <c r="AB49" s="4"/>
      <c r="AC49" s="4"/>
      <c r="AD49" s="4"/>
      <c r="AE49" s="164" t="s">
        <v>10</v>
      </c>
      <c r="AF49" s="111"/>
      <c r="AG49" s="165" t="str">
        <f>IF(ISBLANK($AZ$27),"",BM38)</f>
        <v>12 Füße für ein Hallejulia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7"/>
      <c r="AS49" s="108">
        <f>IF(ISBLANK($AZ$27),"",BN38)</f>
        <v>10</v>
      </c>
      <c r="AT49" s="109"/>
      <c r="AU49" s="110"/>
      <c r="AV49" s="111">
        <f>IF(ISBLANK($AZ$27),"",BO38)</f>
        <v>8</v>
      </c>
      <c r="AW49" s="111"/>
      <c r="AX49" s="11" t="s">
        <v>22</v>
      </c>
      <c r="AY49" s="111">
        <f>IF(ISBLANK($AZ$27),"",BQ38)</f>
        <v>0</v>
      </c>
      <c r="AZ49" s="111"/>
      <c r="BA49" s="115">
        <f>IF(ISBLANK($AZ$27),"",BR38)</f>
        <v>8</v>
      </c>
      <c r="BB49" s="116"/>
      <c r="BC49" s="117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L49" s="20"/>
    </row>
    <row r="50" spans="2:116" ht="12.75">
      <c r="B50" s="104" t="s">
        <v>11</v>
      </c>
      <c r="C50" s="103"/>
      <c r="D50" s="105" t="str">
        <f>IF(ISBLANK($AZ$25),"",BM32)</f>
        <v>Drei Eichen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100">
        <f>IF(ISBLANK($AZ$25),"",BN32)</f>
        <v>9</v>
      </c>
      <c r="Q50" s="101"/>
      <c r="R50" s="102"/>
      <c r="S50" s="103">
        <f>IF(ISBLANK($AZ$25),"",BO32)</f>
        <v>6</v>
      </c>
      <c r="T50" s="103"/>
      <c r="U50" s="12" t="s">
        <v>22</v>
      </c>
      <c r="V50" s="103">
        <f>IF(ISBLANK($AZ$25),"",BQ32)</f>
        <v>2</v>
      </c>
      <c r="W50" s="103"/>
      <c r="X50" s="112">
        <f>IF(ISBLANK($AZ$25),"",BR32)</f>
        <v>4</v>
      </c>
      <c r="Y50" s="113"/>
      <c r="Z50" s="114"/>
      <c r="AA50" s="4"/>
      <c r="AB50" s="4"/>
      <c r="AC50" s="4"/>
      <c r="AD50" s="4"/>
      <c r="AE50" s="104" t="s">
        <v>11</v>
      </c>
      <c r="AF50" s="103"/>
      <c r="AG50" s="105" t="str">
        <f>IF(ISBLANK($AZ$27),"",BM39)</f>
        <v>Kosovo Friends</v>
      </c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7"/>
      <c r="AS50" s="100">
        <f>IF(ISBLANK($AZ$27),"",BN39)</f>
        <v>10</v>
      </c>
      <c r="AT50" s="101"/>
      <c r="AU50" s="102"/>
      <c r="AV50" s="103">
        <f>IF(ISBLANK($AZ$27),"",BO39)</f>
        <v>6</v>
      </c>
      <c r="AW50" s="103"/>
      <c r="AX50" s="12" t="s">
        <v>22</v>
      </c>
      <c r="AY50" s="103">
        <f>IF(ISBLANK($AZ$27),"",BQ39)</f>
        <v>0</v>
      </c>
      <c r="AZ50" s="103"/>
      <c r="BA50" s="112">
        <f>IF(ISBLANK($AZ$27),"",BR39)</f>
        <v>6</v>
      </c>
      <c r="BB50" s="113"/>
      <c r="BC50" s="114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L50" s="20"/>
    </row>
    <row r="51" spans="2:116" ht="12.75">
      <c r="B51" s="104" t="s">
        <v>12</v>
      </c>
      <c r="C51" s="103"/>
      <c r="D51" s="105" t="str">
        <f>IF(ISBLANK($AZ$25),"",BM33)</f>
        <v>Rockwürste Allstars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00">
        <f>IF(ISBLANK($AZ$25),"",BN33)</f>
        <v>6</v>
      </c>
      <c r="Q51" s="101"/>
      <c r="R51" s="102"/>
      <c r="S51" s="103">
        <f>IF(ISBLANK($AZ$25),"",BO33)</f>
        <v>5</v>
      </c>
      <c r="T51" s="103"/>
      <c r="U51" s="12" t="s">
        <v>22</v>
      </c>
      <c r="V51" s="103">
        <f>IF(ISBLANK($AZ$25),"",BQ33)</f>
        <v>3</v>
      </c>
      <c r="W51" s="103"/>
      <c r="X51" s="112">
        <f>IF(ISBLANK($AZ$25),"",BR33)</f>
        <v>2</v>
      </c>
      <c r="Y51" s="113"/>
      <c r="Z51" s="114"/>
      <c r="AA51" s="4"/>
      <c r="AB51" s="4"/>
      <c r="AC51" s="4"/>
      <c r="AD51" s="4"/>
      <c r="AE51" s="104" t="s">
        <v>12</v>
      </c>
      <c r="AF51" s="103"/>
      <c r="AG51" s="105" t="str">
        <f>IF(ISBLANK($AZ$27),"",BM40)</f>
        <v>Rochwürste Classics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7"/>
      <c r="AS51" s="100">
        <f>IF(ISBLANK($AZ$27),"",BN40)</f>
        <v>6</v>
      </c>
      <c r="AT51" s="101"/>
      <c r="AU51" s="102"/>
      <c r="AV51" s="103">
        <f>IF(ISBLANK($AZ$27),"",BO40)</f>
        <v>5</v>
      </c>
      <c r="AW51" s="103"/>
      <c r="AX51" s="12" t="s">
        <v>22</v>
      </c>
      <c r="AY51" s="103">
        <f>IF(ISBLANK($AZ$27),"",BQ40)</f>
        <v>4</v>
      </c>
      <c r="AZ51" s="103"/>
      <c r="BA51" s="112">
        <f>IF(ISBLANK($AZ$27),"",BR40)</f>
        <v>1</v>
      </c>
      <c r="BB51" s="113"/>
      <c r="BC51" s="114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L51" s="20"/>
    </row>
    <row r="52" spans="2:116" ht="12.75">
      <c r="B52" s="104" t="s">
        <v>13</v>
      </c>
      <c r="C52" s="103"/>
      <c r="D52" s="105" t="str">
        <f>IF(ISBLANK($AZ$25),"",BM34)</f>
        <v>Stammtisch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00">
        <f>IF(ISBLANK($AZ$25),"",BN34)</f>
        <v>6</v>
      </c>
      <c r="Q52" s="101"/>
      <c r="R52" s="102"/>
      <c r="S52" s="103">
        <f>IF(ISBLANK($AZ$25),"",BO34)</f>
        <v>6</v>
      </c>
      <c r="T52" s="103"/>
      <c r="U52" s="12" t="s">
        <v>22</v>
      </c>
      <c r="V52" s="103">
        <f>IF(ISBLANK($AZ$25),"",BQ34)</f>
        <v>5</v>
      </c>
      <c r="W52" s="103"/>
      <c r="X52" s="112">
        <f>IF(ISBLANK($AZ$25),"",BR34)</f>
        <v>1</v>
      </c>
      <c r="Y52" s="113"/>
      <c r="Z52" s="114"/>
      <c r="AA52" s="4"/>
      <c r="AB52" s="4"/>
      <c r="AC52" s="4"/>
      <c r="AD52" s="4"/>
      <c r="AE52" s="104" t="s">
        <v>13</v>
      </c>
      <c r="AF52" s="103"/>
      <c r="AG52" s="105" t="str">
        <f>IF(ISBLANK($AZ$27),"",BM41)</f>
        <v>The Flanders</v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7"/>
      <c r="AS52" s="100">
        <f>IF(ISBLANK($AZ$27),"",BN41)</f>
        <v>1</v>
      </c>
      <c r="AT52" s="101"/>
      <c r="AU52" s="102"/>
      <c r="AV52" s="103">
        <f>IF(ISBLANK($AZ$27),"",BO41)</f>
        <v>0</v>
      </c>
      <c r="AW52" s="103"/>
      <c r="AX52" s="12" t="s">
        <v>22</v>
      </c>
      <c r="AY52" s="103">
        <f>IF(ISBLANK($AZ$27),"",BQ41)</f>
        <v>6</v>
      </c>
      <c r="AZ52" s="103"/>
      <c r="BA52" s="112">
        <f>IF(ISBLANK($AZ$27),"",BR41)</f>
        <v>-6</v>
      </c>
      <c r="BB52" s="113"/>
      <c r="BC52" s="114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L52" s="20"/>
    </row>
    <row r="53" spans="2:116" ht="13.5" thickBot="1">
      <c r="B53" s="95" t="s">
        <v>14</v>
      </c>
      <c r="C53" s="96"/>
      <c r="D53" s="97" t="str">
        <f>IF(ISBLANK($AZ$25),"",BM35)</f>
        <v>A5-Frei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  <c r="P53" s="92">
        <f>IF(ISBLANK($AZ$25),"",BN35)</f>
        <v>0</v>
      </c>
      <c r="Q53" s="93"/>
      <c r="R53" s="94"/>
      <c r="S53" s="62">
        <f>IF(ISBLANK($AZ$25),"",BO35)</f>
        <v>0</v>
      </c>
      <c r="T53" s="62"/>
      <c r="U53" s="13" t="s">
        <v>22</v>
      </c>
      <c r="V53" s="62">
        <f>IF(ISBLANK($AZ$25),"",BQ35)</f>
        <v>12</v>
      </c>
      <c r="W53" s="62"/>
      <c r="X53" s="169">
        <f>IF(ISBLANK($AZ$25),"",BR35)</f>
        <v>-12</v>
      </c>
      <c r="Y53" s="170"/>
      <c r="Z53" s="171"/>
      <c r="AA53" s="4"/>
      <c r="AB53" s="4"/>
      <c r="AC53" s="4"/>
      <c r="AD53" s="4"/>
      <c r="AE53" s="95" t="s">
        <v>14</v>
      </c>
      <c r="AF53" s="96"/>
      <c r="AG53" s="97" t="str">
        <f>IF(ISBLANK($AZ$27),"",BM42)</f>
        <v>B5-Frei</v>
      </c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9"/>
      <c r="AS53" s="92">
        <f>IF(ISBLANK($AZ$27),"",BN42)</f>
        <v>1</v>
      </c>
      <c r="AT53" s="93"/>
      <c r="AU53" s="94"/>
      <c r="AV53" s="62">
        <f>IF(ISBLANK($AZ$27),"",BO42)</f>
        <v>0</v>
      </c>
      <c r="AW53" s="62"/>
      <c r="AX53" s="13" t="s">
        <v>22</v>
      </c>
      <c r="AY53" s="62">
        <f>IF(ISBLANK($AZ$27),"",BQ42)</f>
        <v>9</v>
      </c>
      <c r="AZ53" s="62"/>
      <c r="BA53" s="169">
        <f>IF(ISBLANK($AZ$27),"",BR42)</f>
        <v>-9</v>
      </c>
      <c r="BB53" s="170"/>
      <c r="BC53" s="171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L53" s="20"/>
    </row>
    <row r="56" spans="2:116" ht="33">
      <c r="B56" s="172" t="str">
        <f>$A$2</f>
        <v>FC Huntlosen e.V.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L56" s="20"/>
    </row>
    <row r="57" spans="2:116" ht="27">
      <c r="B57" s="168" t="str">
        <f>$A$3</f>
        <v>13. Hunte-Cup 2008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L57" s="20"/>
    </row>
    <row r="59" spans="2:116" ht="12.75">
      <c r="B59" s="1" t="s">
        <v>32</v>
      </c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30">
        <v>0.75</v>
      </c>
      <c r="I61" s="130"/>
      <c r="J61" s="130"/>
      <c r="K61" s="130"/>
      <c r="L61" s="130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31">
        <v>1</v>
      </c>
      <c r="V61" s="131" t="s">
        <v>6</v>
      </c>
      <c r="W61" s="24" t="s">
        <v>39</v>
      </c>
      <c r="X61" s="63">
        <v>0.006944444444444444</v>
      </c>
      <c r="Y61" s="63"/>
      <c r="Z61" s="63"/>
      <c r="AA61" s="63"/>
      <c r="AB61" s="63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63">
        <v>0.001388888888888889</v>
      </c>
      <c r="AM61" s="63"/>
      <c r="AN61" s="63"/>
      <c r="AO61" s="63"/>
      <c r="AP61" s="63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35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L61" s="20"/>
    </row>
    <row r="62" spans="102:116" ht="6" customHeight="1"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L62" s="20"/>
    </row>
    <row r="63" spans="78:116" ht="3.75" customHeight="1" thickBot="1">
      <c r="BZ63" s="27"/>
      <c r="CA63" s="27"/>
      <c r="CB63" s="27"/>
      <c r="CC63" s="51"/>
      <c r="CD63" s="51"/>
      <c r="CE63" s="51"/>
      <c r="CF63" s="51"/>
      <c r="CG63" s="51"/>
      <c r="CH63" s="51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L63" s="20"/>
    </row>
    <row r="64" spans="2:55" ht="19.5" customHeight="1" thickBot="1">
      <c r="B64" s="82" t="s">
        <v>17</v>
      </c>
      <c r="C64" s="82"/>
      <c r="D64" s="82" t="s">
        <v>20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 t="s">
        <v>60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 t="s">
        <v>24</v>
      </c>
      <c r="AX64" s="82"/>
      <c r="AY64" s="82"/>
      <c r="AZ64" s="82"/>
      <c r="BA64" s="82"/>
      <c r="BB64" s="82"/>
      <c r="BC64" s="82"/>
    </row>
    <row r="65" spans="2:55" ht="18" customHeight="1">
      <c r="B65" s="85">
        <v>22</v>
      </c>
      <c r="C65" s="70"/>
      <c r="D65" s="87">
        <v>0.7583333333333333</v>
      </c>
      <c r="E65" s="88"/>
      <c r="F65" s="88"/>
      <c r="G65" s="88"/>
      <c r="H65" s="88"/>
      <c r="I65" s="88"/>
      <c r="J65" s="88"/>
      <c r="K65" s="88"/>
      <c r="L65" s="88"/>
      <c r="M65" s="88"/>
      <c r="N65" s="89"/>
      <c r="O65" s="77" t="str">
        <f>IF(ISBLANK(AZ42),"",$D$49)</f>
        <v>Müsli Ritter</v>
      </c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15" t="s">
        <v>23</v>
      </c>
      <c r="AF65" s="78" t="str">
        <f>IF(ISBLANK(AZ44),"",$AG$50)</f>
        <v>Kosovo Friends</v>
      </c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9"/>
      <c r="AW65" s="80">
        <v>3</v>
      </c>
      <c r="AX65" s="66"/>
      <c r="AY65" s="66" t="s">
        <v>22</v>
      </c>
      <c r="AZ65" s="66">
        <v>1</v>
      </c>
      <c r="BA65" s="67"/>
      <c r="BB65" s="70"/>
      <c r="BC65" s="71"/>
    </row>
    <row r="66" spans="2:55" ht="12" customHeight="1" thickBot="1">
      <c r="B66" s="86"/>
      <c r="C66" s="72"/>
      <c r="D66" s="90"/>
      <c r="E66" s="91"/>
      <c r="F66" s="91"/>
      <c r="G66" s="91"/>
      <c r="H66" s="91"/>
      <c r="I66" s="91"/>
      <c r="J66" s="91"/>
      <c r="K66" s="91"/>
      <c r="L66" s="91"/>
      <c r="M66" s="91"/>
      <c r="N66" s="64"/>
      <c r="O66" s="74" t="s">
        <v>34</v>
      </c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16"/>
      <c r="AF66" s="75" t="s">
        <v>35</v>
      </c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6"/>
      <c r="AW66" s="81"/>
      <c r="AX66" s="68"/>
      <c r="AY66" s="68"/>
      <c r="AZ66" s="68"/>
      <c r="BA66" s="69"/>
      <c r="BB66" s="72"/>
      <c r="BC66" s="73"/>
    </row>
    <row r="67" spans="78:116" ht="3.75" customHeight="1" thickBot="1">
      <c r="BZ67" s="27"/>
      <c r="CA67" s="27"/>
      <c r="CB67" s="27"/>
      <c r="CC67" s="51"/>
      <c r="CD67" s="51"/>
      <c r="CE67" s="51"/>
      <c r="CF67" s="51"/>
      <c r="CG67" s="51"/>
      <c r="CH67" s="51"/>
      <c r="DL67" s="20"/>
    </row>
    <row r="68" spans="2:86" ht="19.5" customHeight="1" thickBot="1">
      <c r="B68" s="82" t="s">
        <v>17</v>
      </c>
      <c r="C68" s="82"/>
      <c r="D68" s="82" t="s">
        <v>20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 t="s">
        <v>61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 t="s">
        <v>24</v>
      </c>
      <c r="AX68" s="82"/>
      <c r="AY68" s="82"/>
      <c r="AZ68" s="82"/>
      <c r="BA68" s="82"/>
      <c r="BB68" s="82"/>
      <c r="BC68" s="82"/>
      <c r="BZ68" s="27"/>
      <c r="CA68" s="27"/>
      <c r="CB68" s="52"/>
      <c r="CC68" s="51"/>
      <c r="CD68" s="51"/>
      <c r="CE68" s="51"/>
      <c r="CF68" s="51"/>
      <c r="CG68" s="51"/>
      <c r="CH68" s="51"/>
    </row>
    <row r="69" spans="2:86" ht="18" customHeight="1">
      <c r="B69" s="85">
        <v>23</v>
      </c>
      <c r="C69" s="70"/>
      <c r="D69" s="87">
        <v>0.7666666666666666</v>
      </c>
      <c r="E69" s="88"/>
      <c r="F69" s="88"/>
      <c r="G69" s="88"/>
      <c r="H69" s="88"/>
      <c r="I69" s="88"/>
      <c r="J69" s="88"/>
      <c r="K69" s="88"/>
      <c r="L69" s="88"/>
      <c r="M69" s="88"/>
      <c r="N69" s="89"/>
      <c r="O69" s="77" t="str">
        <f>IF(ISBLANK(AZ44),"",$AG$49)</f>
        <v>12 Füße für ein Hallejulia</v>
      </c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15" t="s">
        <v>23</v>
      </c>
      <c r="AF69" s="78" t="str">
        <f>IF(ISBLANK(AZ42),"",$D$50)</f>
        <v>Drei Eichen</v>
      </c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9"/>
      <c r="AW69" s="80">
        <v>5</v>
      </c>
      <c r="AX69" s="66"/>
      <c r="AY69" s="66" t="s">
        <v>22</v>
      </c>
      <c r="AZ69" s="66">
        <v>4</v>
      </c>
      <c r="BA69" s="67"/>
      <c r="BB69" s="70" t="s">
        <v>81</v>
      </c>
      <c r="BC69" s="71"/>
      <c r="BZ69" s="27"/>
      <c r="CA69" s="27"/>
      <c r="CB69" s="52"/>
      <c r="CC69" s="51"/>
      <c r="CD69" s="51"/>
      <c r="CE69" s="51"/>
      <c r="CF69" s="51"/>
      <c r="CG69" s="51"/>
      <c r="CH69" s="51"/>
    </row>
    <row r="70" spans="2:55" ht="12" customHeight="1" thickBot="1">
      <c r="B70" s="86"/>
      <c r="C70" s="72"/>
      <c r="D70" s="90"/>
      <c r="E70" s="91"/>
      <c r="F70" s="91"/>
      <c r="G70" s="91"/>
      <c r="H70" s="91"/>
      <c r="I70" s="91"/>
      <c r="J70" s="91"/>
      <c r="K70" s="91"/>
      <c r="L70" s="91"/>
      <c r="M70" s="91"/>
      <c r="N70" s="64"/>
      <c r="O70" s="74" t="s">
        <v>36</v>
      </c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16"/>
      <c r="AF70" s="75" t="s">
        <v>33</v>
      </c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6"/>
      <c r="AW70" s="81"/>
      <c r="AX70" s="68"/>
      <c r="AY70" s="68"/>
      <c r="AZ70" s="68"/>
      <c r="BA70" s="69"/>
      <c r="BB70" s="72"/>
      <c r="BC70" s="73"/>
    </row>
    <row r="71" spans="2:55" ht="7.5" customHeight="1" thickBot="1">
      <c r="B71" s="5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7"/>
      <c r="AX71" s="57"/>
      <c r="AY71" s="57"/>
      <c r="AZ71" s="57"/>
      <c r="BA71" s="57"/>
      <c r="BB71" s="53"/>
      <c r="BC71" s="53"/>
    </row>
    <row r="72" spans="2:55" ht="19.5" customHeight="1" thickBot="1">
      <c r="B72" s="65" t="s">
        <v>17</v>
      </c>
      <c r="C72" s="65"/>
      <c r="D72" s="65" t="s">
        <v>20</v>
      </c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 t="s">
        <v>55</v>
      </c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 t="s">
        <v>24</v>
      </c>
      <c r="AX72" s="65"/>
      <c r="AY72" s="65"/>
      <c r="AZ72" s="65"/>
      <c r="BA72" s="65"/>
      <c r="BB72" s="65"/>
      <c r="BC72" s="65"/>
    </row>
    <row r="73" spans="2:55" ht="18" customHeight="1">
      <c r="B73" s="85">
        <v>24</v>
      </c>
      <c r="C73" s="70"/>
      <c r="D73" s="87">
        <f>$D$69+$U$61*$X$61+$AL$61</f>
        <v>0.7749999999999999</v>
      </c>
      <c r="E73" s="88"/>
      <c r="F73" s="88"/>
      <c r="G73" s="88"/>
      <c r="H73" s="88"/>
      <c r="I73" s="88"/>
      <c r="J73" s="88"/>
      <c r="K73" s="88"/>
      <c r="L73" s="88"/>
      <c r="M73" s="88"/>
      <c r="N73" s="89"/>
      <c r="O73" s="77" t="str">
        <f>IF(ISBLANK(AZ42),"",$D$52)</f>
        <v>Stammtisch</v>
      </c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15" t="s">
        <v>23</v>
      </c>
      <c r="AF73" s="78" t="str">
        <f>IF(ISBLANK(AZ44),"",$AG$52)</f>
        <v>The Flanders</v>
      </c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9"/>
      <c r="AW73" s="80">
        <v>2</v>
      </c>
      <c r="AX73" s="66"/>
      <c r="AY73" s="66" t="s">
        <v>22</v>
      </c>
      <c r="AZ73" s="66">
        <v>0</v>
      </c>
      <c r="BA73" s="67"/>
      <c r="BB73" s="70"/>
      <c r="BC73" s="71"/>
    </row>
    <row r="74" spans="2:55" ht="12" customHeight="1" thickBot="1">
      <c r="B74" s="86"/>
      <c r="C74" s="72"/>
      <c r="D74" s="90"/>
      <c r="E74" s="91"/>
      <c r="F74" s="91"/>
      <c r="G74" s="91"/>
      <c r="H74" s="91"/>
      <c r="I74" s="91"/>
      <c r="J74" s="91"/>
      <c r="K74" s="91"/>
      <c r="L74" s="91"/>
      <c r="M74" s="91"/>
      <c r="N74" s="64"/>
      <c r="O74" s="74" t="s">
        <v>56</v>
      </c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16"/>
      <c r="AF74" s="75" t="s">
        <v>57</v>
      </c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6"/>
      <c r="AW74" s="81"/>
      <c r="AX74" s="68"/>
      <c r="AY74" s="68"/>
      <c r="AZ74" s="68"/>
      <c r="BA74" s="69"/>
      <c r="BB74" s="72"/>
      <c r="BC74" s="73"/>
    </row>
    <row r="75" spans="78:116" ht="3.75" customHeight="1" thickBot="1">
      <c r="BZ75" s="27"/>
      <c r="CA75" s="27"/>
      <c r="CB75" s="27"/>
      <c r="CC75" s="51"/>
      <c r="CD75" s="51"/>
      <c r="CE75" s="51"/>
      <c r="CF75" s="51"/>
      <c r="CG75" s="51"/>
      <c r="CH75" s="51"/>
      <c r="DL75" s="20"/>
    </row>
    <row r="76" spans="2:86" ht="19.5" customHeight="1" thickBot="1">
      <c r="B76" s="65" t="s">
        <v>17</v>
      </c>
      <c r="C76" s="65"/>
      <c r="D76" s="65" t="s">
        <v>20</v>
      </c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 t="s">
        <v>54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 t="s">
        <v>24</v>
      </c>
      <c r="AX76" s="65"/>
      <c r="AY76" s="65"/>
      <c r="AZ76" s="65"/>
      <c r="BA76" s="65"/>
      <c r="BB76" s="65"/>
      <c r="BC76" s="65"/>
      <c r="BZ76" s="27"/>
      <c r="CA76" s="27"/>
      <c r="CB76" s="52"/>
      <c r="CC76" s="51"/>
      <c r="CD76" s="51"/>
      <c r="CE76" s="51"/>
      <c r="CF76" s="51"/>
      <c r="CG76" s="51"/>
      <c r="CH76" s="51"/>
    </row>
    <row r="77" spans="2:86" ht="18" customHeight="1">
      <c r="B77" s="85">
        <v>25</v>
      </c>
      <c r="C77" s="70"/>
      <c r="D77" s="87">
        <f>D$73+U$61*X$61+$AL$61</f>
        <v>0.7833333333333332</v>
      </c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77" t="str">
        <f>IF(ISBLANK(AZ42),"",$D$51)</f>
        <v>Rockwürste Allstars</v>
      </c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15" t="s">
        <v>23</v>
      </c>
      <c r="AF77" s="78" t="str">
        <f>IF(ISBLANK(AZ44),"",$AG$51)</f>
        <v>Rochwürste Classics</v>
      </c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9"/>
      <c r="AW77" s="80">
        <v>5</v>
      </c>
      <c r="AX77" s="66"/>
      <c r="AY77" s="66" t="s">
        <v>22</v>
      </c>
      <c r="AZ77" s="66">
        <v>4</v>
      </c>
      <c r="BA77" s="67"/>
      <c r="BB77" s="70" t="s">
        <v>82</v>
      </c>
      <c r="BC77" s="71"/>
      <c r="BZ77" s="27"/>
      <c r="CA77" s="27"/>
      <c r="CB77" s="52"/>
      <c r="CC77" s="51"/>
      <c r="CD77" s="51"/>
      <c r="CE77" s="51"/>
      <c r="CF77" s="51"/>
      <c r="CG77" s="51"/>
      <c r="CH77" s="51"/>
    </row>
    <row r="78" spans="2:55" ht="12" customHeight="1" thickBot="1">
      <c r="B78" s="86"/>
      <c r="C78" s="72"/>
      <c r="D78" s="90"/>
      <c r="E78" s="91"/>
      <c r="F78" s="91"/>
      <c r="G78" s="91"/>
      <c r="H78" s="91"/>
      <c r="I78" s="91"/>
      <c r="J78" s="91"/>
      <c r="K78" s="91"/>
      <c r="L78" s="91"/>
      <c r="M78" s="91"/>
      <c r="N78" s="64"/>
      <c r="O78" s="74" t="s">
        <v>58</v>
      </c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16"/>
      <c r="AF78" s="75" t="s">
        <v>59</v>
      </c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6"/>
      <c r="AW78" s="81"/>
      <c r="AX78" s="68"/>
      <c r="AY78" s="68"/>
      <c r="AZ78" s="68"/>
      <c r="BA78" s="69"/>
      <c r="BB78" s="72"/>
      <c r="BC78" s="73"/>
    </row>
    <row r="79" ht="7.5" customHeight="1" thickBot="1"/>
    <row r="80" spans="2:55" ht="19.5" customHeight="1" thickBot="1">
      <c r="B80" s="174" t="s">
        <v>17</v>
      </c>
      <c r="C80" s="174"/>
      <c r="D80" s="174" t="s">
        <v>20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 t="s">
        <v>37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 t="s">
        <v>24</v>
      </c>
      <c r="AX80" s="174"/>
      <c r="AY80" s="174"/>
      <c r="AZ80" s="174"/>
      <c r="BA80" s="174"/>
      <c r="BB80" s="174"/>
      <c r="BC80" s="174"/>
    </row>
    <row r="81" spans="2:55" ht="18" customHeight="1">
      <c r="B81" s="85">
        <v>26</v>
      </c>
      <c r="C81" s="70"/>
      <c r="D81" s="87">
        <f>D$77+U$61*X$61+$AL$61</f>
        <v>0.7916666666666665</v>
      </c>
      <c r="E81" s="88"/>
      <c r="F81" s="88"/>
      <c r="G81" s="88"/>
      <c r="H81" s="88"/>
      <c r="I81" s="88"/>
      <c r="J81" s="88"/>
      <c r="K81" s="88"/>
      <c r="L81" s="88"/>
      <c r="M81" s="88"/>
      <c r="N81" s="89"/>
      <c r="O81" s="77" t="str">
        <f>IF(ISBLANK($AZ$65)," ",IF($AW$65&lt;$AZ$65,$O$65,IF($AZ$65&lt;$AW$65,$AF$65)))</f>
        <v>Kosovo Friends</v>
      </c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15" t="s">
        <v>23</v>
      </c>
      <c r="AF81" s="78" t="str">
        <f>IF(ISBLANK($AZ$69)," ",IF($AW$69&lt;$AZ$69,$O$69,IF($AZ$69&lt;$AW$69,$AF$69)))</f>
        <v>Drei Eichen</v>
      </c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9"/>
      <c r="AW81" s="80">
        <v>4</v>
      </c>
      <c r="AX81" s="66"/>
      <c r="AY81" s="66" t="s">
        <v>22</v>
      </c>
      <c r="AZ81" s="66">
        <v>6</v>
      </c>
      <c r="BA81" s="67"/>
      <c r="BB81" s="70" t="s">
        <v>83</v>
      </c>
      <c r="BC81" s="71"/>
    </row>
    <row r="82" spans="2:55" ht="12" customHeight="1" thickBot="1">
      <c r="B82" s="86"/>
      <c r="C82" s="72"/>
      <c r="D82" s="90"/>
      <c r="E82" s="91"/>
      <c r="F82" s="91"/>
      <c r="G82" s="91"/>
      <c r="H82" s="91"/>
      <c r="I82" s="91"/>
      <c r="J82" s="91"/>
      <c r="K82" s="91"/>
      <c r="L82" s="91"/>
      <c r="M82" s="91"/>
      <c r="N82" s="64"/>
      <c r="O82" s="74" t="s">
        <v>62</v>
      </c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16"/>
      <c r="AF82" s="75" t="s">
        <v>63</v>
      </c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6"/>
      <c r="AW82" s="81"/>
      <c r="AX82" s="68"/>
      <c r="AY82" s="68"/>
      <c r="AZ82" s="68"/>
      <c r="BA82" s="69"/>
      <c r="BB82" s="72"/>
      <c r="BC82" s="73"/>
    </row>
    <row r="83" ht="3.75" customHeight="1" thickBot="1"/>
    <row r="84" spans="2:55" ht="19.5" customHeight="1" thickBot="1">
      <c r="B84" s="174" t="s">
        <v>17</v>
      </c>
      <c r="C84" s="174"/>
      <c r="D84" s="174" t="s">
        <v>20</v>
      </c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 t="s">
        <v>38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 t="s">
        <v>24</v>
      </c>
      <c r="AX84" s="174"/>
      <c r="AY84" s="174"/>
      <c r="AZ84" s="174"/>
      <c r="BA84" s="174"/>
      <c r="BB84" s="174"/>
      <c r="BC84" s="174"/>
    </row>
    <row r="85" spans="2:55" ht="18" customHeight="1">
      <c r="B85" s="85">
        <v>27</v>
      </c>
      <c r="C85" s="70"/>
      <c r="D85" s="87">
        <f>D$81+U$61*X$61+$AL$61</f>
        <v>0.7999999999999998</v>
      </c>
      <c r="E85" s="88"/>
      <c r="F85" s="88"/>
      <c r="G85" s="88"/>
      <c r="H85" s="88"/>
      <c r="I85" s="88"/>
      <c r="J85" s="88"/>
      <c r="K85" s="88"/>
      <c r="L85" s="88"/>
      <c r="M85" s="88"/>
      <c r="N85" s="89"/>
      <c r="O85" s="77" t="str">
        <f>IF(ISBLANK($AZ$65)," ",IF($AW$65&gt;$AZ$65,$O$65,IF($AZ$65&gt;$AW$65,$AF$65)))</f>
        <v>Müsli Ritter</v>
      </c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15" t="s">
        <v>23</v>
      </c>
      <c r="AF85" s="78" t="str">
        <f>IF(ISBLANK($AZ$69)," ",IF($AW$69&gt;$AZ$69,$O$69,IF($AZ$69&gt;$AW$69,$AF$69)))</f>
        <v>12 Füße für ein Hallejulia</v>
      </c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9"/>
      <c r="AW85" s="80">
        <v>1</v>
      </c>
      <c r="AX85" s="66"/>
      <c r="AY85" s="66" t="s">
        <v>22</v>
      </c>
      <c r="AZ85" s="66">
        <v>0</v>
      </c>
      <c r="BA85" s="67"/>
      <c r="BB85" s="70"/>
      <c r="BC85" s="71"/>
    </row>
    <row r="86" spans="2:55" ht="12" customHeight="1" thickBot="1">
      <c r="B86" s="86"/>
      <c r="C86" s="72"/>
      <c r="D86" s="90"/>
      <c r="E86" s="91"/>
      <c r="F86" s="91"/>
      <c r="G86" s="91"/>
      <c r="H86" s="91"/>
      <c r="I86" s="91"/>
      <c r="J86" s="91"/>
      <c r="K86" s="91"/>
      <c r="L86" s="91"/>
      <c r="M86" s="91"/>
      <c r="N86" s="64"/>
      <c r="O86" s="74" t="s">
        <v>64</v>
      </c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16"/>
      <c r="AF86" s="75" t="s">
        <v>65</v>
      </c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6"/>
      <c r="AW86" s="81"/>
      <c r="AX86" s="68"/>
      <c r="AY86" s="68"/>
      <c r="AZ86" s="68"/>
      <c r="BA86" s="69"/>
      <c r="BB86" s="72"/>
      <c r="BC86" s="73"/>
    </row>
    <row r="88" spans="2:73" ht="12.75">
      <c r="B88" s="1" t="s">
        <v>66</v>
      </c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</row>
    <row r="89" ht="8.25" customHeight="1" thickBot="1"/>
    <row r="90" spans="9:48" ht="25.5" customHeight="1">
      <c r="I90" s="175" t="s">
        <v>10</v>
      </c>
      <c r="J90" s="176"/>
      <c r="K90" s="176"/>
      <c r="L90" s="17"/>
      <c r="M90" s="179" t="str">
        <f>IF(ISBLANK($AZ$85)," ",IF($AW$85&gt;$AZ$85,$O$85,IF($AZ$85&gt;$AW$85,$AF$85)))</f>
        <v>Müsli Ritter</v>
      </c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80"/>
    </row>
    <row r="91" spans="9:48" ht="25.5" customHeight="1">
      <c r="I91" s="83" t="s">
        <v>11</v>
      </c>
      <c r="J91" s="84"/>
      <c r="K91" s="84"/>
      <c r="L91" s="18"/>
      <c r="M91" s="177" t="str">
        <f>IF(ISBLANK($AZ$85)," ",IF($AW$85&lt;$AZ$85,$O$85,IF($AZ$85&lt;$AW$85,$AF$85)))</f>
        <v>12 Füße für ein Hallejulia</v>
      </c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8"/>
    </row>
    <row r="92" spans="9:48" ht="25.5" customHeight="1">
      <c r="I92" s="83" t="s">
        <v>12</v>
      </c>
      <c r="J92" s="84"/>
      <c r="K92" s="84"/>
      <c r="L92" s="18"/>
      <c r="M92" s="177" t="str">
        <f>IF(ISBLANK($AZ$81)," ",IF($AW$81&gt;$AZ$81,$O$81,IF($AZ$81&gt;$AW$81,$AF$81)))</f>
        <v>Drei Eichen</v>
      </c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  <c r="AP92" s="177"/>
      <c r="AQ92" s="177"/>
      <c r="AR92" s="177"/>
      <c r="AS92" s="177"/>
      <c r="AT92" s="177"/>
      <c r="AU92" s="177"/>
      <c r="AV92" s="178"/>
    </row>
    <row r="93" spans="9:48" ht="25.5" customHeight="1">
      <c r="I93" s="83" t="s">
        <v>13</v>
      </c>
      <c r="J93" s="84"/>
      <c r="K93" s="84"/>
      <c r="L93" s="18"/>
      <c r="M93" s="177" t="str">
        <f>IF(ISBLANK($AZ$81)," ",IF($AW$81&lt;$AZ$81,$O$81,IF($AZ$81&lt;$AW$81,$AF$81)))</f>
        <v>Kosovo Friends</v>
      </c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8"/>
    </row>
    <row r="94" spans="9:48" ht="25.5" customHeight="1">
      <c r="I94" s="83" t="s">
        <v>14</v>
      </c>
      <c r="J94" s="84"/>
      <c r="K94" s="84"/>
      <c r="L94" s="18"/>
      <c r="M94" s="177" t="str">
        <f>IF(ISBLANK($AZ$77)," ",IF($AW$77&gt;$AZ$77,$O$77,IF($AZ$77&gt;$AW$77,$AF$77)))</f>
        <v>Rockwürste Allstars</v>
      </c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8"/>
    </row>
    <row r="95" spans="9:48" ht="25.5" customHeight="1">
      <c r="I95" s="83" t="s">
        <v>51</v>
      </c>
      <c r="J95" s="84"/>
      <c r="K95" s="84"/>
      <c r="L95" s="18"/>
      <c r="M95" s="177" t="str">
        <f>IF(ISBLANK($AZ$77)," ",IF($AW$77&lt;$AZ$77,$O$77,IF($AZ$77&lt;$AW$77,$AF$77)))</f>
        <v>Rochwürste Classics</v>
      </c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8"/>
    </row>
    <row r="96" spans="9:48" ht="25.5" customHeight="1">
      <c r="I96" s="83" t="s">
        <v>52</v>
      </c>
      <c r="J96" s="84"/>
      <c r="K96" s="84"/>
      <c r="L96" s="18"/>
      <c r="M96" s="177" t="str">
        <f>IF(ISBLANK($AZ$73)," ",IF($AW$73&gt;$AZ$73,$O$73,IF($AZ$73&gt;$AW$73,$AF$73)))</f>
        <v>Stammtisch</v>
      </c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8"/>
    </row>
    <row r="97" spans="9:48" ht="25.5" customHeight="1" thickBot="1">
      <c r="I97" s="181" t="s">
        <v>53</v>
      </c>
      <c r="J97" s="182"/>
      <c r="K97" s="182"/>
      <c r="L97" s="19"/>
      <c r="M97" s="183" t="str">
        <f>IF(ISBLANK($AZ$73)," ",IF($AW$73&lt;$AZ$73,$O$73,IF($AZ$73&lt;$AW$73,$AF$73)))</f>
        <v>The Flanders</v>
      </c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4"/>
    </row>
  </sheetData>
  <mergeCells count="399">
    <mergeCell ref="D16:Z16"/>
    <mergeCell ref="D17:Z17"/>
    <mergeCell ref="D18:Z18"/>
    <mergeCell ref="D19:Z19"/>
    <mergeCell ref="D20:Z20"/>
    <mergeCell ref="AG16:BC16"/>
    <mergeCell ref="AG17:BC17"/>
    <mergeCell ref="I95:K95"/>
    <mergeCell ref="I94:K94"/>
    <mergeCell ref="M94:AV94"/>
    <mergeCell ref="M95:AV95"/>
    <mergeCell ref="I96:K96"/>
    <mergeCell ref="M96:AV96"/>
    <mergeCell ref="I97:K97"/>
    <mergeCell ref="M97:AV97"/>
    <mergeCell ref="M92:AV92"/>
    <mergeCell ref="M93:AV93"/>
    <mergeCell ref="M90:AV90"/>
    <mergeCell ref="M91:AV91"/>
    <mergeCell ref="I90:K90"/>
    <mergeCell ref="I91:K91"/>
    <mergeCell ref="O86:AD86"/>
    <mergeCell ref="BB84:BC84"/>
    <mergeCell ref="AW85:AX86"/>
    <mergeCell ref="AY85:AY86"/>
    <mergeCell ref="AZ85:BA86"/>
    <mergeCell ref="BB85:BC86"/>
    <mergeCell ref="AW84:BA84"/>
    <mergeCell ref="B85:C86"/>
    <mergeCell ref="D85:N86"/>
    <mergeCell ref="O85:AD85"/>
    <mergeCell ref="AF85:AV85"/>
    <mergeCell ref="AF86:AV86"/>
    <mergeCell ref="O82:AD82"/>
    <mergeCell ref="AF82:AV82"/>
    <mergeCell ref="B84:C84"/>
    <mergeCell ref="D84:N84"/>
    <mergeCell ref="O84:AV84"/>
    <mergeCell ref="AW80:BA80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AF78:AV78"/>
    <mergeCell ref="B80:C80"/>
    <mergeCell ref="D80:N80"/>
    <mergeCell ref="O80:AV80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O78:AD78"/>
    <mergeCell ref="B76:C76"/>
    <mergeCell ref="D76:N76"/>
    <mergeCell ref="O76:AV76"/>
    <mergeCell ref="AW76:BA76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72:C72"/>
    <mergeCell ref="D73:N74"/>
    <mergeCell ref="AW73:AX74"/>
    <mergeCell ref="O72:AV72"/>
    <mergeCell ref="AW72:BA72"/>
    <mergeCell ref="AZ73:BA74"/>
    <mergeCell ref="O64:AV64"/>
    <mergeCell ref="O65:AD65"/>
    <mergeCell ref="BB73:BC74"/>
    <mergeCell ref="O74:AD74"/>
    <mergeCell ref="AF74:AV74"/>
    <mergeCell ref="O73:AD73"/>
    <mergeCell ref="AY73:AY74"/>
    <mergeCell ref="AF73:AV73"/>
    <mergeCell ref="BB72:BC72"/>
    <mergeCell ref="AW64:BA64"/>
    <mergeCell ref="BB64:BC64"/>
    <mergeCell ref="BB65:BC66"/>
    <mergeCell ref="AW68:BA68"/>
    <mergeCell ref="BB68:BC68"/>
    <mergeCell ref="I92:K92"/>
    <mergeCell ref="I93:K93"/>
    <mergeCell ref="B64:C64"/>
    <mergeCell ref="D64:N64"/>
    <mergeCell ref="B65:C66"/>
    <mergeCell ref="D65:N66"/>
    <mergeCell ref="B69:C70"/>
    <mergeCell ref="D69:N70"/>
    <mergeCell ref="B73:C74"/>
    <mergeCell ref="D72:N72"/>
    <mergeCell ref="AF65:AV65"/>
    <mergeCell ref="AW65:AX66"/>
    <mergeCell ref="AY65:AY66"/>
    <mergeCell ref="AZ65:BA66"/>
    <mergeCell ref="O66:AD66"/>
    <mergeCell ref="AF66:AV66"/>
    <mergeCell ref="B68:C68"/>
    <mergeCell ref="D68:N68"/>
    <mergeCell ref="O68:AV68"/>
    <mergeCell ref="AZ69:BA70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harberts</cp:lastModifiedBy>
  <cp:lastPrinted>2008-06-21T18:15:15Z</cp:lastPrinted>
  <dcterms:created xsi:type="dcterms:W3CDTF">2002-02-21T07:48:38Z</dcterms:created>
  <dcterms:modified xsi:type="dcterms:W3CDTF">2008-06-23T11:04:06Z</dcterms:modified>
  <cp:category/>
  <cp:version/>
  <cp:contentType/>
  <cp:contentStatus/>
</cp:coreProperties>
</file>