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48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<sst xmlns="http://schemas.openxmlformats.org/spreadsheetml/2006/main" count="104" uniqueCount="42">
  <si>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</si>
  <si>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</si>
  <si>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</si>
  <si>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</si>
  <si>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</si>
  <si>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</si>
  <si>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</si>
  <si>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</si>
  <si>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</si>
  <si>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</si>
  <si>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</si>
  <si>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</si>
  <si>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</si>
  <si>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</si>
  <si>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</si>
  <si>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</si>
  <si>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</si>
  <si>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</si>
  <si>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</si>
  <si>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</si>
  <si>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</si>
  <si>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</si>
  <si>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</si>
  <si>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</si>
  <si>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</si>
  <si>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</si>
  <si>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</si>
  <si>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</si>
  <si>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</si>
  <si>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</si>
  <si>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</si>
  <si>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FC Huntlosen e.V.</t>
  </si>
  <si>
    <t>Samstag</t>
  </si>
  <si>
    <t>Legionäre</t>
  </si>
  <si>
    <t>Young Gunners</t>
  </si>
  <si>
    <t>Rockwürste Juniors</t>
  </si>
  <si>
    <t>12 Füße für ein Halleluia</t>
  </si>
  <si>
    <t>Dynamo Tresen</t>
  </si>
  <si>
    <t>22 - Fußball - Ortspokalturnier</t>
  </si>
  <si>
    <t>Profi-Gruppe</t>
  </si>
  <si>
    <t>Rockwürste</t>
  </si>
  <si>
    <t>Sportplatz an der Schule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</si>
</sst>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b/>
      <sz val="22"/>
      <color indexed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left" vertical="center"/>
      <protection/>
    </xf>
    <xf numFmtId="0" fontId="37" fillId="0" borderId="14" xfId="0" applyFont="1" applyBorder="1" applyAlignment="1" applyProtection="1">
      <alignment horizontal="left" vertical="center"/>
      <protection/>
    </xf>
    <xf numFmtId="0" fontId="35" fillId="0" borderId="12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shrinkToFit="1"/>
      <protection locked="0"/>
    </xf>
    <xf numFmtId="0" fontId="4" fillId="0" borderId="27" xfId="0" applyFont="1" applyBorder="1" applyAlignment="1" applyProtection="1">
      <alignment horizontal="left" shrinkToFit="1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2" fillId="20" borderId="28" xfId="0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center"/>
      <protection/>
    </xf>
    <xf numFmtId="0" fontId="2" fillId="20" borderId="27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20" borderId="28" xfId="0" applyFont="1" applyFill="1" applyBorder="1" applyAlignment="1" applyProtection="1">
      <alignment horizontal="center" vertical="center"/>
      <protection/>
    </xf>
    <xf numFmtId="0" fontId="5" fillId="20" borderId="26" xfId="0" applyFont="1" applyFill="1" applyBorder="1" applyAlignment="1" applyProtection="1">
      <alignment horizontal="center" vertical="center"/>
      <protection/>
    </xf>
    <xf numFmtId="0" fontId="5" fillId="20" borderId="30" xfId="0" applyFont="1" applyFill="1" applyBorder="1" applyAlignment="1" applyProtection="1">
      <alignment horizontal="center" vertical="center"/>
      <protection/>
    </xf>
    <xf numFmtId="0" fontId="5" fillId="20" borderId="31" xfId="0" applyFont="1" applyFill="1" applyBorder="1" applyAlignment="1" applyProtection="1">
      <alignment horizontal="center" vertical="center"/>
      <protection/>
    </xf>
    <xf numFmtId="0" fontId="5" fillId="20" borderId="27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20" fontId="35" fillId="0" borderId="20" xfId="0" applyNumberFormat="1" applyFont="1" applyFill="1" applyBorder="1" applyAlignment="1" applyProtection="1">
      <alignment horizontal="center" vertical="center"/>
      <protection/>
    </xf>
    <xf numFmtId="20" fontId="35" fillId="0" borderId="12" xfId="0" applyNumberFormat="1" applyFont="1" applyFill="1" applyBorder="1" applyAlignment="1" applyProtection="1">
      <alignment horizontal="center" vertical="center"/>
      <protection/>
    </xf>
    <xf numFmtId="20" fontId="35" fillId="0" borderId="19" xfId="0" applyNumberFormat="1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7" fillId="0" borderId="32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8" fillId="0" borderId="34" xfId="0" applyFont="1" applyFill="1" applyBorder="1" applyAlignment="1" applyProtection="1">
      <alignment horizontal="center" vertical="center"/>
      <protection locked="0"/>
    </xf>
    <xf numFmtId="20" fontId="37" fillId="0" borderId="33" xfId="0" applyNumberFormat="1" applyFont="1" applyFill="1" applyBorder="1" applyAlignment="1" applyProtection="1">
      <alignment horizontal="center" vertical="center"/>
      <protection/>
    </xf>
    <xf numFmtId="20" fontId="37" fillId="0" borderId="14" xfId="0" applyNumberFormat="1" applyFont="1" applyFill="1" applyBorder="1" applyAlignment="1" applyProtection="1">
      <alignment horizontal="center" vertical="center"/>
      <protection/>
    </xf>
    <xf numFmtId="20" fontId="37" fillId="0" borderId="34" xfId="0" applyNumberFormat="1" applyFont="1" applyFill="1" applyBorder="1" applyAlignment="1" applyProtection="1">
      <alignment horizontal="center" vertical="center"/>
      <protection/>
    </xf>
    <xf numFmtId="174" fontId="34" fillId="0" borderId="21" xfId="0" applyNumberFormat="1" applyFont="1" applyFill="1" applyBorder="1" applyAlignment="1" applyProtection="1">
      <alignment horizontal="center" vertical="center"/>
      <protection/>
    </xf>
    <xf numFmtId="174" fontId="34" fillId="0" borderId="11" xfId="0" applyNumberFormat="1" applyFont="1" applyFill="1" applyBorder="1" applyAlignment="1" applyProtection="1">
      <alignment horizontal="center" vertical="center"/>
      <protection/>
    </xf>
    <xf numFmtId="174" fontId="34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7" fillId="0" borderId="35" xfId="0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/>
      <protection/>
    </xf>
    <xf numFmtId="0" fontId="37" fillId="0" borderId="24" xfId="0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20" xfId="0" applyNumberFormat="1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20" fontId="3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5" fontId="2" fillId="0" borderId="10" xfId="0" applyNumberFormat="1" applyFont="1" applyBorder="1" applyAlignment="1" applyProtection="1">
      <alignment horizontal="center"/>
      <protection locked="0"/>
    </xf>
    <xf numFmtId="45" fontId="2" fillId="0" borderId="10" xfId="0" applyNumberFormat="1" applyFont="1" applyBorder="1" applyAlignment="1">
      <alignment horizontal="center"/>
    </xf>
    <xf numFmtId="0" fontId="38" fillId="0" borderId="20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9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20" fontId="2" fillId="0" borderId="10" xfId="0" applyNumberFormat="1" applyFont="1" applyBorder="1" applyAlignment="1" applyProtection="1">
      <alignment horizont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5" fillId="20" borderId="36" xfId="0" applyFont="1" applyFill="1" applyBorder="1" applyAlignment="1" applyProtection="1">
      <alignment horizontal="center" vertical="center"/>
      <protection/>
    </xf>
    <xf numFmtId="0" fontId="5" fillId="20" borderId="37" xfId="0" applyFont="1" applyFill="1" applyBorder="1" applyAlignment="1" applyProtection="1">
      <alignment horizontal="center" vertical="center"/>
      <protection/>
    </xf>
    <xf numFmtId="0" fontId="5" fillId="20" borderId="30" xfId="0" applyFont="1" applyFill="1" applyBorder="1" applyAlignment="1" applyProtection="1">
      <alignment vertical="center"/>
      <protection/>
    </xf>
    <xf numFmtId="0" fontId="5" fillId="20" borderId="27" xfId="0" applyFont="1" applyFill="1" applyBorder="1" applyAlignment="1" applyProtection="1">
      <alignment vertical="center"/>
      <protection/>
    </xf>
    <xf numFmtId="0" fontId="37" fillId="0" borderId="25" xfId="0" applyFont="1" applyFill="1" applyBorder="1" applyAlignment="1" applyProtection="1">
      <alignment horizontal="center"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20" fontId="37" fillId="0" borderId="21" xfId="0" applyNumberFormat="1" applyFont="1" applyFill="1" applyBorder="1" applyAlignment="1" applyProtection="1">
      <alignment horizontal="center" vertical="center"/>
      <protection/>
    </xf>
    <xf numFmtId="20" fontId="37" fillId="0" borderId="11" xfId="0" applyNumberFormat="1" applyFont="1" applyFill="1" applyBorder="1" applyAlignment="1" applyProtection="1">
      <alignment horizontal="center" vertical="center"/>
      <protection/>
    </xf>
    <xf numFmtId="20" fontId="37" fillId="0" borderId="22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22" xfId="0" applyFont="1" applyFill="1" applyBorder="1" applyAlignment="1" applyProtection="1">
      <alignment horizontal="center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38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20" fontId="37" fillId="0" borderId="39" xfId="0" applyNumberFormat="1" applyFont="1" applyFill="1" applyBorder="1" applyAlignment="1" applyProtection="1">
      <alignment horizontal="center" vertical="center"/>
      <protection/>
    </xf>
    <xf numFmtId="20" fontId="37" fillId="0" borderId="10" xfId="0" applyNumberFormat="1" applyFont="1" applyFill="1" applyBorder="1" applyAlignment="1" applyProtection="1">
      <alignment horizontal="center" vertical="center"/>
      <protection/>
    </xf>
    <xf numFmtId="20" fontId="37" fillId="0" borderId="4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39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40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37" fillId="0" borderId="41" xfId="0" applyFont="1" applyFill="1" applyBorder="1" applyAlignment="1" applyProtection="1">
      <alignment horizontal="center" vertical="center"/>
      <protection locked="0"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85725</xdr:colOff>
      <xdr:row>1</xdr:row>
      <xdr:rowOff>85725</xdr:rowOff>
    </xdr:from>
    <xdr:to>
      <xdr:col>53</xdr:col>
      <xdr:colOff>85725</xdr:colOff>
      <xdr:row>7</xdr:row>
      <xdr:rowOff>19050</xdr:rowOff>
    </xdr:to>
    <xdr:pic>
      <xdr:nvPicPr>
        <xdr:cNvPr id="1" name="Picture 6" descr="D:\Privat\4 Daten\Fussball\Saison 2004-2005\3. Rückrunde\Trainingslager\Bilder\huntlosen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962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21">
      <selection activeCell="B40" sqref="B40:BC40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02" t="s">
        <v>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03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36"/>
      <c r="AR3" s="61"/>
      <c r="AS3" s="61"/>
      <c r="AT3" s="61"/>
      <c r="AU3" s="61" t="s">
        <v>30</v>
      </c>
      <c r="AV3" s="61"/>
      <c r="AW3" s="61"/>
      <c r="AX3" s="61"/>
      <c r="AY3" s="61"/>
      <c r="AZ3" s="61"/>
      <c r="BA3" s="61"/>
      <c r="BB3" s="61"/>
      <c r="BC3" s="6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39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41" t="s">
        <v>32</v>
      </c>
      <c r="N6" s="141"/>
      <c r="O6" s="141"/>
      <c r="P6" s="141"/>
      <c r="Q6" s="141"/>
      <c r="R6" s="141"/>
      <c r="S6" s="141"/>
      <c r="T6" s="141"/>
      <c r="U6" s="39" t="s">
        <v>1</v>
      </c>
      <c r="V6" s="39"/>
      <c r="W6" s="39"/>
      <c r="X6" s="39"/>
      <c r="Y6" s="142">
        <v>40720</v>
      </c>
      <c r="Z6" s="142"/>
      <c r="AA6" s="142"/>
      <c r="AB6" s="142"/>
      <c r="AC6" s="142"/>
      <c r="AD6" s="142"/>
      <c r="AE6" s="142"/>
      <c r="AF6" s="142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43" t="s">
        <v>41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39"/>
      <c r="AO8" s="39"/>
      <c r="AP8" s="39"/>
      <c r="AQ8" s="39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53">
        <v>0.5416666666666666</v>
      </c>
      <c r="I10" s="153"/>
      <c r="J10" s="153"/>
      <c r="K10" s="153"/>
      <c r="L10" s="153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45">
        <v>1</v>
      </c>
      <c r="V10" s="145"/>
      <c r="W10" s="45" t="s">
        <v>29</v>
      </c>
      <c r="X10" s="147">
        <v>0.008333333333333333</v>
      </c>
      <c r="Y10" s="147"/>
      <c r="Z10" s="147"/>
      <c r="AA10" s="147"/>
      <c r="AB10" s="14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46">
        <v>0.001388888888888889</v>
      </c>
      <c r="AM10" s="146"/>
      <c r="AN10" s="146"/>
      <c r="AO10" s="146"/>
      <c r="AP10" s="146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99" t="s">
        <v>24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.75" thickBot="1">
      <c r="O16" s="97" t="s">
        <v>8</v>
      </c>
      <c r="P16" s="98"/>
      <c r="Q16" s="95" t="s">
        <v>33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.75" thickBot="1">
      <c r="O17" s="97" t="s">
        <v>9</v>
      </c>
      <c r="P17" s="98"/>
      <c r="Q17" s="95" t="s">
        <v>34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6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.75" thickBot="1">
      <c r="O18" s="97" t="s">
        <v>10</v>
      </c>
      <c r="P18" s="98"/>
      <c r="Q18" s="95" t="s">
        <v>35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6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.75" thickBot="1">
      <c r="O19" s="97" t="s">
        <v>11</v>
      </c>
      <c r="P19" s="98"/>
      <c r="Q19" s="95" t="s">
        <v>36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.75" thickBot="1">
      <c r="O20" s="97" t="s">
        <v>12</v>
      </c>
      <c r="P20" s="98"/>
      <c r="Q20" s="95" t="s">
        <v>40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6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97" t="s">
        <v>23</v>
      </c>
      <c r="P21" s="98"/>
      <c r="Q21" s="95" t="s">
        <v>37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6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61" t="s">
        <v>13</v>
      </c>
      <c r="C25" s="162"/>
      <c r="D25" s="109" t="s">
        <v>14</v>
      </c>
      <c r="E25" s="108"/>
      <c r="F25" s="108"/>
      <c r="G25" s="108"/>
      <c r="H25" s="110"/>
      <c r="I25" s="109" t="s">
        <v>15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10"/>
      <c r="AW25" s="109" t="s">
        <v>18</v>
      </c>
      <c r="AX25" s="108"/>
      <c r="AY25" s="108"/>
      <c r="AZ25" s="108"/>
      <c r="BA25" s="110"/>
      <c r="BB25" s="163"/>
      <c r="BC25" s="164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54">
        <v>1</v>
      </c>
      <c r="C26" s="155"/>
      <c r="D26" s="128">
        <f>$H$10</f>
        <v>0.5416666666666666</v>
      </c>
      <c r="E26" s="129"/>
      <c r="F26" s="129"/>
      <c r="G26" s="129"/>
      <c r="H26" s="130"/>
      <c r="I26" s="131" t="str">
        <f>$Q$16</f>
        <v>Legionäre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65" t="s">
        <v>17</v>
      </c>
      <c r="AC26" s="131" t="str">
        <f>$Q$17</f>
        <v>Young Gunners</v>
      </c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58">
        <v>0</v>
      </c>
      <c r="AX26" s="159"/>
      <c r="AY26" s="65" t="s">
        <v>16</v>
      </c>
      <c r="AZ26" s="159">
        <v>5</v>
      </c>
      <c r="BA26" s="160"/>
      <c r="BB26" s="156"/>
      <c r="BC26" s="157"/>
      <c r="BD26" s="54"/>
      <c r="BE26" s="52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36">
        <v>2</v>
      </c>
      <c r="C27" s="137"/>
      <c r="D27" s="138">
        <v>0.5513888888888888</v>
      </c>
      <c r="E27" s="139"/>
      <c r="F27" s="139"/>
      <c r="G27" s="139"/>
      <c r="H27" s="140"/>
      <c r="I27" s="92" t="str">
        <f>$Q$18</f>
        <v>Rockwürste Juniors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66" t="s">
        <v>17</v>
      </c>
      <c r="AC27" s="92" t="str">
        <f>$Q$19</f>
        <v>12 Füße für ein Halleluia</v>
      </c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148">
        <v>0</v>
      </c>
      <c r="AX27" s="149"/>
      <c r="AY27" s="66" t="s">
        <v>16</v>
      </c>
      <c r="AZ27" s="149">
        <v>3</v>
      </c>
      <c r="BA27" s="150"/>
      <c r="BB27" s="151"/>
      <c r="BC27" s="152"/>
      <c r="BD27" s="50"/>
      <c r="BE27" s="52"/>
      <c r="BF27" s="11">
        <f aca="true" t="shared" si="0" ref="BF27:BF40">IF(ISBLANK(AW27),"0",IF(AW27&gt;AZ27,3,IF(AW27=AZ27,1,0)))</f>
        <v>0</v>
      </c>
      <c r="BG27" s="11" t="s">
        <v>16</v>
      </c>
      <c r="BH27" s="11">
        <f aca="true" t="shared" si="1" ref="BH27:BH40">IF(ISBLANK(AZ27),"0",IF(AZ27&gt;AW27,3,IF(AZ27=AW27,1,0)))</f>
        <v>3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34">
        <v>3</v>
      </c>
      <c r="C28" s="135"/>
      <c r="D28" s="125">
        <v>0.5611111111111111</v>
      </c>
      <c r="E28" s="126"/>
      <c r="F28" s="126"/>
      <c r="G28" s="126"/>
      <c r="H28" s="127"/>
      <c r="I28" s="93" t="str">
        <f>$Q$20</f>
        <v>Rockwürste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67" t="s">
        <v>17</v>
      </c>
      <c r="AC28" s="93" t="str">
        <f>$Q$21</f>
        <v>Dynamo Tresen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122">
        <v>3</v>
      </c>
      <c r="AX28" s="123"/>
      <c r="AY28" s="67" t="s">
        <v>16</v>
      </c>
      <c r="AZ28" s="123">
        <v>0</v>
      </c>
      <c r="BA28" s="124"/>
      <c r="BB28" s="120"/>
      <c r="BC28" s="121"/>
      <c r="BD28" s="50"/>
      <c r="BE28" s="52"/>
      <c r="BF28" s="11">
        <f t="shared" si="0"/>
        <v>3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65">
        <v>4</v>
      </c>
      <c r="C29" s="166"/>
      <c r="D29" s="167">
        <v>0.5708333333333333</v>
      </c>
      <c r="E29" s="168"/>
      <c r="F29" s="168"/>
      <c r="G29" s="168"/>
      <c r="H29" s="169"/>
      <c r="I29" s="170" t="str">
        <f>$Q$16</f>
        <v>Legionäre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1" t="s">
        <v>17</v>
      </c>
      <c r="AC29" s="170" t="str">
        <f>$Q$18</f>
        <v>Rockwürste Juniors</v>
      </c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2">
        <v>0</v>
      </c>
      <c r="AX29" s="173"/>
      <c r="AY29" s="171" t="s">
        <v>16</v>
      </c>
      <c r="AZ29" s="173">
        <v>1</v>
      </c>
      <c r="BA29" s="174"/>
      <c r="BB29" s="175"/>
      <c r="BC29" s="176"/>
      <c r="BD29" s="50"/>
      <c r="BE29" s="52"/>
      <c r="BF29" s="11">
        <f t="shared" si="0"/>
        <v>0</v>
      </c>
      <c r="BG29" s="11" t="s">
        <v>16</v>
      </c>
      <c r="BH29" s="11">
        <f t="shared" si="1"/>
        <v>3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32">
        <v>5</v>
      </c>
      <c r="C30" s="133"/>
      <c r="D30" s="117">
        <v>0.5805555555555556</v>
      </c>
      <c r="E30" s="118"/>
      <c r="F30" s="118"/>
      <c r="G30" s="118"/>
      <c r="H30" s="119"/>
      <c r="I30" s="94" t="str">
        <f>$Q$17</f>
        <v>Young Gunners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64" t="s">
        <v>17</v>
      </c>
      <c r="AC30" s="94" t="str">
        <f>$Q$20</f>
        <v>Rockwürste</v>
      </c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112">
        <v>0</v>
      </c>
      <c r="AX30" s="113"/>
      <c r="AY30" s="64" t="s">
        <v>16</v>
      </c>
      <c r="AZ30" s="113">
        <v>0</v>
      </c>
      <c r="BA30" s="114"/>
      <c r="BB30" s="115"/>
      <c r="BC30" s="116"/>
      <c r="BD30" s="50"/>
      <c r="BE30" s="52"/>
      <c r="BF30" s="11">
        <f t="shared" si="0"/>
        <v>1</v>
      </c>
      <c r="BG30" s="11" t="s">
        <v>16</v>
      </c>
      <c r="BH30" s="11">
        <f t="shared" si="1"/>
        <v>1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34">
        <v>6</v>
      </c>
      <c r="C31" s="135"/>
      <c r="D31" s="125">
        <v>0.5902777777777778</v>
      </c>
      <c r="E31" s="126"/>
      <c r="F31" s="126"/>
      <c r="G31" s="126"/>
      <c r="H31" s="127"/>
      <c r="I31" s="93" t="str">
        <f>$Q$19</f>
        <v>12 Füße für ein Halleluia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67" t="s">
        <v>17</v>
      </c>
      <c r="AC31" s="93" t="str">
        <f>$Q$21</f>
        <v>Dynamo Tresen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122">
        <v>3</v>
      </c>
      <c r="AX31" s="123"/>
      <c r="AY31" s="67" t="s">
        <v>16</v>
      </c>
      <c r="AZ31" s="123">
        <v>0</v>
      </c>
      <c r="BA31" s="124"/>
      <c r="BB31" s="120"/>
      <c r="BC31" s="121"/>
      <c r="BD31" s="50"/>
      <c r="BE31" s="52"/>
      <c r="BF31" s="11">
        <f t="shared" si="0"/>
        <v>3</v>
      </c>
      <c r="BG31" s="11" t="s">
        <v>16</v>
      </c>
      <c r="BH31" s="11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65">
        <v>7</v>
      </c>
      <c r="C32" s="166"/>
      <c r="D32" s="167">
        <v>0.6</v>
      </c>
      <c r="E32" s="168"/>
      <c r="F32" s="168"/>
      <c r="G32" s="168"/>
      <c r="H32" s="169"/>
      <c r="I32" s="170" t="str">
        <f>$Q$20</f>
        <v>Rockwürste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 t="s">
        <v>17</v>
      </c>
      <c r="AC32" s="170" t="str">
        <f>$Q$16</f>
        <v>Legionäre</v>
      </c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2">
        <v>2</v>
      </c>
      <c r="AX32" s="173"/>
      <c r="AY32" s="171" t="s">
        <v>16</v>
      </c>
      <c r="AZ32" s="173">
        <v>1</v>
      </c>
      <c r="BA32" s="174"/>
      <c r="BB32" s="175"/>
      <c r="BC32" s="176"/>
      <c r="BD32" s="50"/>
      <c r="BE32" s="52"/>
      <c r="BF32" s="11">
        <f t="shared" si="0"/>
        <v>3</v>
      </c>
      <c r="BG32" s="11" t="s">
        <v>16</v>
      </c>
      <c r="BH32" s="11">
        <f t="shared" si="1"/>
        <v>0</v>
      </c>
      <c r="BI32" s="20"/>
      <c r="BJ32" s="20"/>
      <c r="BK32" s="22"/>
      <c r="BL32" s="22"/>
      <c r="BM32" s="28" t="str">
        <f>$Q$19</f>
        <v>12 Füße für ein Halleluia</v>
      </c>
      <c r="BN32" s="24">
        <f>COUNT($AZ$27,$AW$31,$AZ$33,$AZ$35,$AW$40)</f>
        <v>5</v>
      </c>
      <c r="BO32" s="24">
        <f>SUM($BH$27+$BF$31+$BH$33+$BH$35+$BF$40)</f>
        <v>15</v>
      </c>
      <c r="BP32" s="24">
        <f>SUM($AZ$27+$AW$31+$AZ$33+$AZ$35+$AW$40)</f>
        <v>11</v>
      </c>
      <c r="BQ32" s="25" t="s">
        <v>16</v>
      </c>
      <c r="BR32" s="24">
        <f>SUM($AW$27+$AZ$31+$AW$33+$AW$35+$AZ$40)</f>
        <v>2</v>
      </c>
      <c r="BS32" s="29">
        <f aca="true" t="shared" si="2" ref="BS32:BS37">SUM(BP32-BR32)</f>
        <v>9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36">
        <v>8</v>
      </c>
      <c r="C33" s="137"/>
      <c r="D33" s="138">
        <v>0.6097222222222222</v>
      </c>
      <c r="E33" s="139"/>
      <c r="F33" s="139"/>
      <c r="G33" s="139"/>
      <c r="H33" s="140"/>
      <c r="I33" s="92" t="str">
        <f>$Q$17</f>
        <v>Young Gunners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66" t="s">
        <v>17</v>
      </c>
      <c r="AC33" s="92" t="str">
        <f>$Q$19</f>
        <v>12 Füße für ein Halleluia</v>
      </c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148">
        <v>0</v>
      </c>
      <c r="AX33" s="149"/>
      <c r="AY33" s="66" t="s">
        <v>16</v>
      </c>
      <c r="AZ33" s="149">
        <v>1</v>
      </c>
      <c r="BA33" s="150"/>
      <c r="BB33" s="151"/>
      <c r="BC33" s="152"/>
      <c r="BD33" s="50"/>
      <c r="BE33" s="51"/>
      <c r="BF33" s="12">
        <f t="shared" si="0"/>
        <v>0</v>
      </c>
      <c r="BG33" s="12" t="s">
        <v>16</v>
      </c>
      <c r="BH33" s="12">
        <f t="shared" si="1"/>
        <v>3</v>
      </c>
      <c r="BI33" s="27"/>
      <c r="BJ33" s="27"/>
      <c r="BK33" s="22"/>
      <c r="BL33" s="22"/>
      <c r="BM33" s="23" t="str">
        <f>$Q$17</f>
        <v>Young Gunners</v>
      </c>
      <c r="BN33" s="24">
        <f>COUNT($AZ$26,$AW$30,$AW$33,$AZ$36,$AW$39)</f>
        <v>5</v>
      </c>
      <c r="BO33" s="24">
        <f>SUM($BH$26+$BF$30+$BF$33+$BH$36+$BF$39)</f>
        <v>10</v>
      </c>
      <c r="BP33" s="24">
        <f>SUM($AZ$26+$AW$30+$AW$33+$AZ$36+$AW$39)</f>
        <v>11</v>
      </c>
      <c r="BQ33" s="25" t="s">
        <v>16</v>
      </c>
      <c r="BR33" s="24">
        <f>SUM($AW$26+$AZ$30+$AZ$33+$AW$36+$AZ$39)</f>
        <v>1</v>
      </c>
      <c r="BS33" s="26">
        <f t="shared" si="2"/>
        <v>10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34">
        <v>9</v>
      </c>
      <c r="C34" s="135"/>
      <c r="D34" s="125">
        <v>0.6194444444444445</v>
      </c>
      <c r="E34" s="126"/>
      <c r="F34" s="126"/>
      <c r="G34" s="126"/>
      <c r="H34" s="127"/>
      <c r="I34" s="93" t="str">
        <f>$Q$21</f>
        <v>Dynamo Tresen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67" t="s">
        <v>17</v>
      </c>
      <c r="AC34" s="93" t="str">
        <f>$Q$18</f>
        <v>Rockwürste Juniors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122">
        <v>0</v>
      </c>
      <c r="AX34" s="123"/>
      <c r="AY34" s="67" t="s">
        <v>16</v>
      </c>
      <c r="AZ34" s="123">
        <v>0</v>
      </c>
      <c r="BA34" s="124"/>
      <c r="BB34" s="120"/>
      <c r="BC34" s="121"/>
      <c r="BD34" s="50"/>
      <c r="BE34" s="51"/>
      <c r="BF34" s="12">
        <f t="shared" si="0"/>
        <v>1</v>
      </c>
      <c r="BG34" s="12" t="s">
        <v>16</v>
      </c>
      <c r="BH34" s="12">
        <f t="shared" si="1"/>
        <v>1</v>
      </c>
      <c r="BI34" s="27"/>
      <c r="BJ34" s="27"/>
      <c r="BK34" s="22"/>
      <c r="BL34" s="22"/>
      <c r="BM34" s="28" t="str">
        <f>$Q$20</f>
        <v>Rockwürste</v>
      </c>
      <c r="BN34" s="24">
        <f>COUNT($AW$28,$AZ$30,$AW$32,$AZ$37,$AZ$40)</f>
        <v>5</v>
      </c>
      <c r="BO34" s="24">
        <f>SUM($BF$28+$BH$30+$BF$32+$BH$37+$BH$40)</f>
        <v>8</v>
      </c>
      <c r="BP34" s="24">
        <f>SUM($AW$28+$AZ$30+$AW$32+$AZ$37+$AZ$40)</f>
        <v>5</v>
      </c>
      <c r="BQ34" s="25" t="s">
        <v>16</v>
      </c>
      <c r="BR34" s="24">
        <f>SUM($AZ$28+$AW$30+$AZ$32+$AW$37+$AW$40)</f>
        <v>2</v>
      </c>
      <c r="BS34" s="29">
        <f t="shared" si="2"/>
        <v>3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65">
        <v>10</v>
      </c>
      <c r="C35" s="166"/>
      <c r="D35" s="167">
        <v>0.6291666666666667</v>
      </c>
      <c r="E35" s="168"/>
      <c r="F35" s="168"/>
      <c r="G35" s="168"/>
      <c r="H35" s="169"/>
      <c r="I35" s="170" t="str">
        <f>$Q$16</f>
        <v>Legionäre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 t="s">
        <v>17</v>
      </c>
      <c r="AC35" s="170" t="str">
        <f>$Q$19</f>
        <v>12 Füße für ein Halleluia</v>
      </c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2">
        <v>2</v>
      </c>
      <c r="AX35" s="173"/>
      <c r="AY35" s="171" t="s">
        <v>16</v>
      </c>
      <c r="AZ35" s="173">
        <v>3</v>
      </c>
      <c r="BA35" s="174"/>
      <c r="BB35" s="175"/>
      <c r="BC35" s="176"/>
      <c r="BD35" s="50"/>
      <c r="BE35" s="51"/>
      <c r="BF35" s="12">
        <f t="shared" si="0"/>
        <v>0</v>
      </c>
      <c r="BG35" s="12" t="s">
        <v>16</v>
      </c>
      <c r="BH35" s="12">
        <f t="shared" si="1"/>
        <v>3</v>
      </c>
      <c r="BI35" s="27"/>
      <c r="BJ35" s="27"/>
      <c r="BK35" s="22"/>
      <c r="BL35" s="22"/>
      <c r="BM35" s="28" t="str">
        <f>$Q$18</f>
        <v>Rockwürste Juniors</v>
      </c>
      <c r="BN35" s="24">
        <f>COUNT($AW$27,$AZ$29,$AZ$34,$AW$37,$AZ$39)</f>
        <v>5</v>
      </c>
      <c r="BO35" s="24">
        <f>SUM($BF$27+$BH$29+$BH$34+$BF$37+$BH$39)</f>
        <v>5</v>
      </c>
      <c r="BP35" s="24">
        <f>SUM($AW$27+$AZ$29+$AZ$34+$AW$37+$AZ$39)</f>
        <v>1</v>
      </c>
      <c r="BQ35" s="25" t="s">
        <v>16</v>
      </c>
      <c r="BR35" s="24">
        <f>SUM($AZ$27+$AW$29+$AW$34+$AZ$37+$AW$39)</f>
        <v>5</v>
      </c>
      <c r="BS35" s="29">
        <f t="shared" si="2"/>
        <v>-4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36">
        <v>11</v>
      </c>
      <c r="C36" s="137"/>
      <c r="D36" s="138">
        <v>0.638888888888889</v>
      </c>
      <c r="E36" s="139"/>
      <c r="F36" s="139"/>
      <c r="G36" s="139"/>
      <c r="H36" s="140"/>
      <c r="I36" s="92" t="str">
        <f>$Q$21</f>
        <v>Dynamo Tresen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66" t="s">
        <v>17</v>
      </c>
      <c r="AC36" s="92" t="str">
        <f>$Q$17</f>
        <v>Young Gunners</v>
      </c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148">
        <v>0</v>
      </c>
      <c r="AX36" s="149"/>
      <c r="AY36" s="66" t="s">
        <v>16</v>
      </c>
      <c r="AZ36" s="149">
        <v>4</v>
      </c>
      <c r="BA36" s="150"/>
      <c r="BB36" s="151"/>
      <c r="BC36" s="152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$Q$21</f>
        <v>Dynamo Tresen</v>
      </c>
      <c r="BN36" s="24">
        <f>COUNT($AZ$28,$AZ$31,$AW$34,$AW$36,$AW$38)</f>
        <v>5</v>
      </c>
      <c r="BO36" s="24">
        <f>SUM($BH$28+$BH$31+$BF$34+$BF$36+$BF$38)</f>
        <v>4</v>
      </c>
      <c r="BP36" s="24">
        <f>SUM($AZ$28+$AZ$31+$AW$34+$AW$36+$AW$38)</f>
        <v>2</v>
      </c>
      <c r="BQ36" s="25" t="s">
        <v>16</v>
      </c>
      <c r="BR36" s="24">
        <f>SUM($AW$28+$AW$31+$AZ$34+$AZ$36+$AZ$38)</f>
        <v>11</v>
      </c>
      <c r="BS36" s="29">
        <f t="shared" si="2"/>
        <v>-9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34">
        <v>12</v>
      </c>
      <c r="C37" s="135"/>
      <c r="D37" s="125">
        <v>0.6486111111111111</v>
      </c>
      <c r="E37" s="126"/>
      <c r="F37" s="126"/>
      <c r="G37" s="126"/>
      <c r="H37" s="127"/>
      <c r="I37" s="93" t="str">
        <f>$Q$18</f>
        <v>Rockwürste Juniors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67" t="s">
        <v>17</v>
      </c>
      <c r="AC37" s="93" t="str">
        <f>$Q$20</f>
        <v>Rockwürste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122">
        <v>0</v>
      </c>
      <c r="AX37" s="123"/>
      <c r="AY37" s="67" t="s">
        <v>16</v>
      </c>
      <c r="AZ37" s="123">
        <v>0</v>
      </c>
      <c r="BA37" s="124"/>
      <c r="BB37" s="120"/>
      <c r="BC37" s="121"/>
      <c r="BD37" s="50"/>
      <c r="BE37" s="51"/>
      <c r="BF37" s="12">
        <f t="shared" si="0"/>
        <v>1</v>
      </c>
      <c r="BG37" s="12" t="s">
        <v>16</v>
      </c>
      <c r="BH37" s="12">
        <f t="shared" si="1"/>
        <v>1</v>
      </c>
      <c r="BI37" s="27"/>
      <c r="BJ37" s="27"/>
      <c r="BK37" s="27"/>
      <c r="BL37" s="27"/>
      <c r="BM37" s="28" t="str">
        <f>$Q$16</f>
        <v>Legionäre</v>
      </c>
      <c r="BN37" s="24">
        <f>COUNT($AW$26,$AW$29,$AZ$32,$AW$35,$AZ$38)</f>
        <v>5</v>
      </c>
      <c r="BO37" s="24">
        <f>SUM($BF$26+$BF$29+$BH$32+$BF$35+$BH$38)</f>
        <v>0</v>
      </c>
      <c r="BP37" s="24">
        <f>SUM($AW$26+$AW$29+$AZ$32+$AW$35+$AZ$38)</f>
        <v>4</v>
      </c>
      <c r="BQ37" s="25" t="s">
        <v>16</v>
      </c>
      <c r="BR37" s="24">
        <f>SUM($AZ$26+$AZ$29+$AW$32+$AZ$35+$AW$38)</f>
        <v>13</v>
      </c>
      <c r="BS37" s="29">
        <f t="shared" si="2"/>
        <v>-9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7">
        <v>13</v>
      </c>
      <c r="C38" s="178"/>
      <c r="D38" s="179">
        <v>0.6583333333333333</v>
      </c>
      <c r="E38" s="180"/>
      <c r="F38" s="180"/>
      <c r="G38" s="180"/>
      <c r="H38" s="181"/>
      <c r="I38" s="182" t="str">
        <f>$Q$21</f>
        <v>Dynamo Tresen</v>
      </c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3" t="s">
        <v>17</v>
      </c>
      <c r="AC38" s="182" t="str">
        <f>$Q$16</f>
        <v>Legionäre</v>
      </c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4">
        <v>2</v>
      </c>
      <c r="AX38" s="185"/>
      <c r="AY38" s="183" t="s">
        <v>16</v>
      </c>
      <c r="AZ38" s="185">
        <v>1</v>
      </c>
      <c r="BA38" s="186"/>
      <c r="BB38" s="187"/>
      <c r="BC38" s="188"/>
      <c r="BD38" s="50"/>
      <c r="BE38" s="51"/>
      <c r="BF38" s="12">
        <f t="shared" si="0"/>
        <v>3</v>
      </c>
      <c r="BG38" s="12" t="s">
        <v>16</v>
      </c>
      <c r="BH38" s="12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36">
        <v>14</v>
      </c>
      <c r="C39" s="137"/>
      <c r="D39" s="138">
        <v>0.6680555555555556</v>
      </c>
      <c r="E39" s="139"/>
      <c r="F39" s="139"/>
      <c r="G39" s="139"/>
      <c r="H39" s="140"/>
      <c r="I39" s="92" t="str">
        <f>$Q$17</f>
        <v>Young Gunners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66" t="s">
        <v>17</v>
      </c>
      <c r="AC39" s="92" t="str">
        <f>$Q$18</f>
        <v>Rockwürste Juniors</v>
      </c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148">
        <v>2</v>
      </c>
      <c r="AX39" s="149"/>
      <c r="AY39" s="66" t="s">
        <v>16</v>
      </c>
      <c r="AZ39" s="149">
        <v>0</v>
      </c>
      <c r="BA39" s="150"/>
      <c r="BB39" s="151"/>
      <c r="BC39" s="152"/>
      <c r="BD39" s="50"/>
      <c r="BE39" s="51"/>
      <c r="BF39" s="12">
        <f t="shared" si="0"/>
        <v>3</v>
      </c>
      <c r="BG39" s="12" t="s">
        <v>16</v>
      </c>
      <c r="BH39" s="12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89">
        <v>15</v>
      </c>
      <c r="C40" s="190"/>
      <c r="D40" s="125">
        <v>0.6763888888888889</v>
      </c>
      <c r="E40" s="126"/>
      <c r="F40" s="126"/>
      <c r="G40" s="126"/>
      <c r="H40" s="127"/>
      <c r="I40" s="191" t="str">
        <f>$Q$19</f>
        <v>12 Füße für ein Halleluia</v>
      </c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2" t="s">
        <v>17</v>
      </c>
      <c r="AC40" s="191" t="str">
        <f>$Q$20</f>
        <v>Rockwürste</v>
      </c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3">
        <v>1</v>
      </c>
      <c r="AX40" s="194"/>
      <c r="AY40" s="192" t="s">
        <v>16</v>
      </c>
      <c r="AZ40" s="194">
        <v>0</v>
      </c>
      <c r="BA40" s="195"/>
      <c r="BB40" s="196"/>
      <c r="BC40" s="197"/>
      <c r="BD40" s="50"/>
      <c r="BE40" s="51"/>
      <c r="BF40" s="12">
        <f t="shared" si="0"/>
        <v>3</v>
      </c>
      <c r="BG40" s="12" t="s">
        <v>16</v>
      </c>
      <c r="BH40" s="12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07" t="s">
        <v>28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9" t="s">
        <v>27</v>
      </c>
      <c r="AJ44" s="108"/>
      <c r="AK44" s="110"/>
      <c r="AL44" s="108" t="s">
        <v>19</v>
      </c>
      <c r="AM44" s="108"/>
      <c r="AN44" s="108"/>
      <c r="AO44" s="109" t="s">
        <v>20</v>
      </c>
      <c r="AP44" s="108"/>
      <c r="AQ44" s="108"/>
      <c r="AR44" s="108"/>
      <c r="AS44" s="110"/>
      <c r="AT44" s="108" t="s">
        <v>21</v>
      </c>
      <c r="AU44" s="108"/>
      <c r="AV44" s="111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88" t="s">
        <v>8</v>
      </c>
      <c r="J45" s="89"/>
      <c r="K45" s="90" t="str">
        <f>$BM$32</f>
        <v>12 Füße für ein Halleluia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0">
        <f>$BN$32</f>
        <v>5</v>
      </c>
      <c r="AJ45" s="79"/>
      <c r="AK45" s="91"/>
      <c r="AL45" s="79">
        <f>$BO$32</f>
        <v>15</v>
      </c>
      <c r="AM45" s="79"/>
      <c r="AN45" s="79"/>
      <c r="AO45" s="80">
        <f>$BP$32</f>
        <v>11</v>
      </c>
      <c r="AP45" s="79"/>
      <c r="AQ45" s="55" t="s">
        <v>16</v>
      </c>
      <c r="AR45" s="81">
        <f>$BR$32</f>
        <v>2</v>
      </c>
      <c r="AS45" s="82"/>
      <c r="AT45" s="83">
        <f>$BS$32</f>
        <v>9</v>
      </c>
      <c r="AU45" s="83"/>
      <c r="AV45" s="8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85" t="s">
        <v>9</v>
      </c>
      <c r="J46" s="86"/>
      <c r="K46" s="87" t="str">
        <f>$BM$33</f>
        <v>Young Gunners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78">
        <f>$BN$33</f>
        <v>5</v>
      </c>
      <c r="AJ46" s="76"/>
      <c r="AK46" s="77"/>
      <c r="AL46" s="76">
        <f>$BO$33</f>
        <v>10</v>
      </c>
      <c r="AM46" s="76"/>
      <c r="AN46" s="76"/>
      <c r="AO46" s="78">
        <f>$BP$33</f>
        <v>11</v>
      </c>
      <c r="AP46" s="76"/>
      <c r="AQ46" s="56" t="s">
        <v>16</v>
      </c>
      <c r="AR46" s="76">
        <f>$BR$33</f>
        <v>1</v>
      </c>
      <c r="AS46" s="77"/>
      <c r="AT46" s="68">
        <f>$BS$33</f>
        <v>10</v>
      </c>
      <c r="AU46" s="68"/>
      <c r="AV46" s="69"/>
    </row>
    <row r="47" spans="9:72" ht="19.5" customHeight="1">
      <c r="I47" s="85" t="s">
        <v>10</v>
      </c>
      <c r="J47" s="86"/>
      <c r="K47" s="87" t="str">
        <f>$BM$34</f>
        <v>Rockwürste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78">
        <f>$BN$34</f>
        <v>5</v>
      </c>
      <c r="AJ47" s="76"/>
      <c r="AK47" s="77"/>
      <c r="AL47" s="76">
        <f>$BO$34</f>
        <v>8</v>
      </c>
      <c r="AM47" s="76"/>
      <c r="AN47" s="76"/>
      <c r="AO47" s="78">
        <f>$BP$34</f>
        <v>5</v>
      </c>
      <c r="AP47" s="76"/>
      <c r="AQ47" s="56" t="s">
        <v>16</v>
      </c>
      <c r="AR47" s="76">
        <f>$BR$34</f>
        <v>2</v>
      </c>
      <c r="AS47" s="77"/>
      <c r="AT47" s="68">
        <f>$BS$34</f>
        <v>3</v>
      </c>
      <c r="AU47" s="68"/>
      <c r="AV47" s="69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85" t="s">
        <v>11</v>
      </c>
      <c r="J48" s="86"/>
      <c r="K48" s="87" t="str">
        <f>$BM$35</f>
        <v>Rockwürste Juniors</v>
      </c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78">
        <f>$BN$35</f>
        <v>5</v>
      </c>
      <c r="AJ48" s="76"/>
      <c r="AK48" s="77"/>
      <c r="AL48" s="76">
        <f>$BO$35</f>
        <v>5</v>
      </c>
      <c r="AM48" s="76"/>
      <c r="AN48" s="76"/>
      <c r="AO48" s="78">
        <f>$BP$35</f>
        <v>1</v>
      </c>
      <c r="AP48" s="76"/>
      <c r="AQ48" s="56" t="s">
        <v>16</v>
      </c>
      <c r="AR48" s="76">
        <f>$BR$35</f>
        <v>5</v>
      </c>
      <c r="AS48" s="77"/>
      <c r="AT48" s="68">
        <f>$BS$35</f>
        <v>-4</v>
      </c>
      <c r="AU48" s="68"/>
      <c r="AV48" s="69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57"/>
      <c r="B49" s="32"/>
      <c r="C49" s="32"/>
      <c r="D49" s="32"/>
      <c r="E49" s="32"/>
      <c r="F49" s="32"/>
      <c r="G49" s="32"/>
      <c r="H49" s="32"/>
      <c r="I49" s="85" t="s">
        <v>12</v>
      </c>
      <c r="J49" s="86"/>
      <c r="K49" s="87" t="str">
        <f>$BM$36</f>
        <v>Dynamo Tresen</v>
      </c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78">
        <f>$BN$36</f>
        <v>5</v>
      </c>
      <c r="AJ49" s="76"/>
      <c r="AK49" s="77"/>
      <c r="AL49" s="76">
        <f>$BO$36</f>
        <v>4</v>
      </c>
      <c r="AM49" s="76"/>
      <c r="AN49" s="76"/>
      <c r="AO49" s="78">
        <f>$BP$36</f>
        <v>2</v>
      </c>
      <c r="AP49" s="76"/>
      <c r="AQ49" s="56" t="s">
        <v>16</v>
      </c>
      <c r="AR49" s="76">
        <f>$BR$36</f>
        <v>11</v>
      </c>
      <c r="AS49" s="77"/>
      <c r="AT49" s="68">
        <f>$BS$36</f>
        <v>-9</v>
      </c>
      <c r="AU49" s="68"/>
      <c r="AV49" s="69"/>
      <c r="AW49" s="32"/>
      <c r="AX49" s="32"/>
      <c r="AY49" s="32"/>
      <c r="AZ49" s="32"/>
      <c r="BA49" s="32"/>
      <c r="BB49" s="32"/>
      <c r="BC49" s="32"/>
      <c r="BD49" s="57"/>
      <c r="BE49" s="5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8"/>
      <c r="BU49" s="59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05" t="s">
        <v>23</v>
      </c>
      <c r="J50" s="106"/>
      <c r="K50" s="70" t="str">
        <f>$BM$37</f>
        <v>Legionäre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>
        <f>$BN$37</f>
        <v>5</v>
      </c>
      <c r="AJ50" s="72"/>
      <c r="AK50" s="73"/>
      <c r="AL50" s="72">
        <f>$BO$37</f>
        <v>0</v>
      </c>
      <c r="AM50" s="72"/>
      <c r="AN50" s="72"/>
      <c r="AO50" s="71">
        <f>$BP$37</f>
        <v>4</v>
      </c>
      <c r="AP50" s="72"/>
      <c r="AQ50" s="60" t="s">
        <v>16</v>
      </c>
      <c r="AR50" s="72">
        <f>$BR$37</f>
        <v>13</v>
      </c>
      <c r="AS50" s="73"/>
      <c r="AT50" s="74">
        <f>$BS$37</f>
        <v>-9</v>
      </c>
      <c r="AU50" s="74"/>
      <c r="AV50" s="75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H10:L10"/>
    <mergeCell ref="B26:C26"/>
    <mergeCell ref="BB26:BC26"/>
    <mergeCell ref="AW26:AX26"/>
    <mergeCell ref="AZ26:BA26"/>
    <mergeCell ref="B25:C25"/>
    <mergeCell ref="BB25:BC25"/>
    <mergeCell ref="AW25:BA25"/>
    <mergeCell ref="D25:H25"/>
    <mergeCell ref="I25:AV25"/>
    <mergeCell ref="AW27:AX27"/>
    <mergeCell ref="AZ27:BA27"/>
    <mergeCell ref="BB27:BC27"/>
    <mergeCell ref="AC26:AV26"/>
    <mergeCell ref="B27:C27"/>
    <mergeCell ref="D27:H27"/>
    <mergeCell ref="M6:T6"/>
    <mergeCell ref="Y6:AF6"/>
    <mergeCell ref="B8:AM8"/>
    <mergeCell ref="U10:V10"/>
    <mergeCell ref="AL10:AP10"/>
    <mergeCell ref="X10:AB10"/>
    <mergeCell ref="O19:P19"/>
    <mergeCell ref="O20:P20"/>
    <mergeCell ref="B28:C28"/>
    <mergeCell ref="B29:C29"/>
    <mergeCell ref="B30:C30"/>
    <mergeCell ref="B31:C31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AZ30:BA30"/>
    <mergeCell ref="AZ32:BA32"/>
    <mergeCell ref="AZ34:BA34"/>
    <mergeCell ref="AC33:AV33"/>
    <mergeCell ref="BB28:BC28"/>
    <mergeCell ref="BB29:BC29"/>
    <mergeCell ref="D29:H29"/>
    <mergeCell ref="I28:AA28"/>
    <mergeCell ref="I29:AA29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C32:AV32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C34:AV34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Q21:AO21"/>
    <mergeCell ref="I27:AA27"/>
    <mergeCell ref="Q16:AO16"/>
    <mergeCell ref="I30:AA30"/>
    <mergeCell ref="O21:P21"/>
    <mergeCell ref="Q17:AO17"/>
    <mergeCell ref="Q20:AO20"/>
    <mergeCell ref="Q19:AO19"/>
    <mergeCell ref="Q18:AO18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2011-06-25T15:35:37Z</cp:lastPrinted>
  <dcterms:created xsi:type="dcterms:W3CDTF">2002-02-21T07:48:38Z</dcterms:created>
  <dcterms:modified xsi:type="dcterms:W3CDTF">2011-06-25T15:49:50Z</dcterms:modified>
  <cp:category/>
  <cp:version/>
  <cp:contentType/>
  <cp:contentStatus/>
</cp:coreProperties>
</file>