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<sst xmlns="http://schemas.openxmlformats.org/spreadsheetml/2006/main" count="255" uniqueCount="81">
  <si>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</si>
  <si>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</si>
  <si>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</si>
  <si>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</si>
  <si>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</si>
  <si>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</si>
  <si>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</si>
  <si>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</si>
  <si>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</si>
  <si>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</si>
  <si>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</si>
  <si>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</si>
  <si>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</si>
  <si>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</si>
  <si>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</si>
  <si>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</si>
  <si>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</si>
  <si>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</si>
  <si>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</si>
  <si>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</si>
  <si>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</si>
  <si>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</si>
  <si>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</si>
  <si>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</si>
  <si>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</si>
  <si>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</si>
  <si>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</si>
  <si>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</si>
  <si>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</si>
  <si>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</si>
  <si>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</si>
  <si>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</si>
  <si>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</si>
  <si>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</si>
  <si>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</si>
  <si>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</si>
  <si>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</si>
  <si>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</si>
  <si>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</si>
  <si>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</si>
  <si>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</si>
  <si>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</si>
  <si>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</si>
  <si>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</si>
  <si>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</si>
  <si>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</si>
  <si>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</si>
  <si>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</si>
  <si>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</si>
  <si>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</si>
  <si>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</si>
  <si>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</si>
  <si>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</si>
  <si>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</si>
  <si>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</si>
  <si>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</si>
  <si>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</si>
  <si>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</si>
  <si>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</si>
  <si>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</si>
  <si>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</si>
  <si>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</si>
  <si>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>FC Huntlosen e.V.</t>
  </si>
  <si>
    <t>5. Hunte-Hallen-Cup 2011</t>
  </si>
  <si>
    <t>Sonntag</t>
  </si>
  <si>
    <t>FC Hude</t>
  </si>
  <si>
    <t>FC Huntlosen</t>
  </si>
  <si>
    <t>in der Sporthalle am Marschkamp, Huntlosen</t>
  </si>
  <si>
    <r>
      <t>Fußball Hallenturnier für - G</t>
    </r>
    <r>
      <rPr>
        <b/>
        <sz val="10"/>
        <rFont val="Arial"/>
        <family val="2"/>
      </rPr>
      <t>- Jugend</t>
    </r>
    <r>
      <rPr>
        <sz val="10"/>
        <rFont val="Arial"/>
        <family val="2"/>
      </rPr>
      <t xml:space="preserve"> - Mannschaften (JG 04 und jünger)</t>
    </r>
  </si>
  <si>
    <t>SV-Grün-Weiß Kleinenkneten</t>
  </si>
  <si>
    <t>VfL Wildeshausen</t>
  </si>
  <si>
    <t>SV Ahlhorn</t>
  </si>
  <si>
    <t>SF Littel</t>
  </si>
  <si>
    <t>SG Findorff</t>
  </si>
  <si>
    <t>TSV Großenkneten</t>
  </si>
  <si>
    <t>TV Munderloh I</t>
  </si>
  <si>
    <t>TV Munderloh II</t>
  </si>
  <si>
    <t>SV Grün Weiß Kleinenkneten</t>
  </si>
  <si>
    <t>BTW: Theo Packebusch TV Munderloh II</t>
  </si>
  <si>
    <t>TSK : Mathis Gorka FC Hude 4 Treffer</t>
  </si>
  <si>
    <t>n.S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</si>
</sst>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1</xdr:row>
      <xdr:rowOff>9525</xdr:rowOff>
    </xdr:from>
    <xdr:to>
      <xdr:col>54</xdr:col>
      <xdr:colOff>38100</xdr:colOff>
      <xdr:row>8</xdr:row>
      <xdr:rowOff>28575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477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70">
      <selection activeCell="AW91" sqref="AW91"/>
    </sheetView>
  </sheetViews>
  <sheetFormatPr defaultColWidth="11.421875" defaultRowHeight="12.75"/>
  <cols>
    <col min="1" max="55" width="1.7109375" style="0" customWidth="1"/>
    <col min="56" max="56" width="1.7109375" style="39" customWidth="1"/>
    <col min="57" max="57" width="1.7109375" style="37" customWidth="1"/>
    <col min="58" max="58" width="2.8515625" style="37" customWidth="1"/>
    <col min="59" max="59" width="2.140625" style="37" customWidth="1"/>
    <col min="60" max="60" width="2.8515625" style="37" customWidth="1"/>
    <col min="61" max="64" width="1.7109375" style="37" customWidth="1"/>
    <col min="65" max="65" width="21.28125" style="37" customWidth="1"/>
    <col min="66" max="66" width="2.28125" style="37" customWidth="1"/>
    <col min="67" max="67" width="3.140625" style="37" customWidth="1"/>
    <col min="68" max="68" width="1.7109375" style="37" customWidth="1"/>
    <col min="69" max="69" width="2.28125" style="37" customWidth="1"/>
    <col min="70" max="70" width="2.57421875" style="37" customWidth="1"/>
    <col min="71" max="73" width="1.7109375" style="37" customWidth="1"/>
    <col min="74" max="80" width="1.7109375" style="38" customWidth="1"/>
    <col min="81" max="101" width="1.7109375" style="39" customWidth="1"/>
    <col min="102" max="113" width="1.7109375" style="23" customWidth="1"/>
    <col min="114" max="115" width="1.7109375" style="3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33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190" t="s">
        <v>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28"/>
      <c r="AR3" s="29"/>
      <c r="AS3" s="29"/>
      <c r="AT3" s="29" t="s">
        <v>38</v>
      </c>
      <c r="AU3" s="29"/>
      <c r="AV3" s="29"/>
      <c r="AW3" s="29"/>
      <c r="AX3" s="29"/>
      <c r="AY3" s="29"/>
      <c r="AZ3" s="29"/>
      <c r="BA3" s="29"/>
      <c r="BB3" s="29"/>
      <c r="BC3" s="30"/>
      <c r="BD3" s="4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DJ3" s="42"/>
      <c r="DK3" s="42"/>
    </row>
    <row r="4" spans="1:115" s="2" customFormat="1" ht="15">
      <c r="A4" s="195" t="s">
        <v>68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4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DJ4" s="45"/>
      <c r="DK4" s="45"/>
    </row>
    <row r="5" spans="43:115" s="2" customFormat="1" ht="6" customHeight="1">
      <c r="AQ5" s="31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4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DJ5" s="45"/>
      <c r="DK5" s="45"/>
    </row>
    <row r="6" spans="12:115" s="2" customFormat="1" ht="15.75">
      <c r="L6" s="3" t="s">
        <v>0</v>
      </c>
      <c r="M6" s="148" t="s">
        <v>64</v>
      </c>
      <c r="N6" s="148"/>
      <c r="O6" s="148"/>
      <c r="P6" s="148"/>
      <c r="Q6" s="148"/>
      <c r="R6" s="148"/>
      <c r="S6" s="148"/>
      <c r="T6" s="148"/>
      <c r="U6" s="2" t="s">
        <v>1</v>
      </c>
      <c r="Y6" s="149">
        <v>40566</v>
      </c>
      <c r="Z6" s="149"/>
      <c r="AA6" s="149"/>
      <c r="AB6" s="149"/>
      <c r="AC6" s="149"/>
      <c r="AD6" s="149"/>
      <c r="AE6" s="149"/>
      <c r="AF6" s="149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DJ6" s="45"/>
      <c r="DK6" s="45"/>
    </row>
    <row r="7" spans="43:115" s="2" customFormat="1" ht="6" customHeight="1">
      <c r="AQ7" s="31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4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DJ7" s="45"/>
      <c r="DK7" s="45"/>
    </row>
    <row r="8" spans="2:115" s="2" customFormat="1" ht="15">
      <c r="B8" s="150" t="s">
        <v>67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45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DJ8" s="45"/>
      <c r="DK8" s="45"/>
    </row>
    <row r="9" spans="56:115" s="2" customFormat="1" ht="6" customHeight="1">
      <c r="BD9" s="45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DJ9" s="45"/>
      <c r="DK9" s="45"/>
    </row>
    <row r="10" spans="7:115" s="2" customFormat="1" ht="15.75">
      <c r="G10" s="6" t="s">
        <v>2</v>
      </c>
      <c r="H10" s="151">
        <v>0.5833333333333334</v>
      </c>
      <c r="I10" s="151"/>
      <c r="J10" s="151"/>
      <c r="K10" s="151"/>
      <c r="L10" s="151"/>
      <c r="M10" s="7" t="s">
        <v>3</v>
      </c>
      <c r="T10" s="6" t="s">
        <v>4</v>
      </c>
      <c r="U10" s="152">
        <v>1</v>
      </c>
      <c r="V10" s="152" t="s">
        <v>5</v>
      </c>
      <c r="W10" s="24" t="s">
        <v>39</v>
      </c>
      <c r="X10" s="110">
        <v>0.00625</v>
      </c>
      <c r="Y10" s="110"/>
      <c r="Z10" s="110"/>
      <c r="AA10" s="110"/>
      <c r="AB10" s="110"/>
      <c r="AC10" s="7" t="s">
        <v>6</v>
      </c>
      <c r="AK10" s="6" t="s">
        <v>7</v>
      </c>
      <c r="AL10" s="110">
        <v>0.0006944444444444445</v>
      </c>
      <c r="AM10" s="110"/>
      <c r="AN10" s="110"/>
      <c r="AO10" s="110"/>
      <c r="AP10" s="110"/>
      <c r="AQ10" s="7" t="s">
        <v>6</v>
      </c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DJ10" s="45"/>
      <c r="DK10" s="4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8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60" t="s">
        <v>14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2"/>
      <c r="AE15" s="160" t="s">
        <v>15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165" t="s">
        <v>9</v>
      </c>
      <c r="C16" s="166"/>
      <c r="D16" s="214" t="s">
        <v>65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E16" s="165" t="s">
        <v>9</v>
      </c>
      <c r="AF16" s="166"/>
      <c r="AG16" s="214" t="s">
        <v>69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67" t="s">
        <v>10</v>
      </c>
      <c r="C17" s="168"/>
      <c r="D17" s="169" t="s">
        <v>75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70"/>
      <c r="AE17" s="167" t="s">
        <v>10</v>
      </c>
      <c r="AF17" s="168"/>
      <c r="AG17" s="169" t="s">
        <v>70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67" t="s">
        <v>11</v>
      </c>
      <c r="C18" s="168"/>
      <c r="D18" s="169" t="s">
        <v>71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70"/>
      <c r="AE18" s="167" t="s">
        <v>11</v>
      </c>
      <c r="AF18" s="168"/>
      <c r="AG18" s="169" t="s">
        <v>76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7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67" t="s">
        <v>12</v>
      </c>
      <c r="C19" s="168"/>
      <c r="D19" s="169" t="s">
        <v>72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E19" s="167" t="s">
        <v>12</v>
      </c>
      <c r="AF19" s="168"/>
      <c r="AG19" s="169" t="s">
        <v>73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7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63" t="s">
        <v>13</v>
      </c>
      <c r="C20" s="164"/>
      <c r="D20" s="171" t="s">
        <v>66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  <c r="AE20" s="163" t="s">
        <v>13</v>
      </c>
      <c r="AF20" s="164"/>
      <c r="AG20" s="171" t="s">
        <v>74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2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2" spans="2:116" ht="12.75">
      <c r="B22" s="1" t="s">
        <v>25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80" t="s">
        <v>16</v>
      </c>
      <c r="C24" s="181"/>
      <c r="D24" s="184" t="s">
        <v>40</v>
      </c>
      <c r="E24" s="146"/>
      <c r="F24" s="185"/>
      <c r="G24" s="184" t="s">
        <v>17</v>
      </c>
      <c r="H24" s="146"/>
      <c r="I24" s="185"/>
      <c r="J24" s="184" t="s">
        <v>19</v>
      </c>
      <c r="K24" s="146"/>
      <c r="L24" s="146"/>
      <c r="M24" s="146"/>
      <c r="N24" s="185"/>
      <c r="O24" s="184" t="s">
        <v>20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85"/>
      <c r="AW24" s="184" t="s">
        <v>23</v>
      </c>
      <c r="AX24" s="146"/>
      <c r="AY24" s="146"/>
      <c r="AZ24" s="146"/>
      <c r="BA24" s="185"/>
      <c r="BB24" s="182"/>
      <c r="BC24" s="183"/>
      <c r="BD24" s="50"/>
      <c r="BE24" s="46"/>
      <c r="BF24" s="47" t="s">
        <v>30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50"/>
      <c r="DK24" s="50"/>
      <c r="DL24" s="21"/>
    </row>
    <row r="25" spans="2:115" s="5" customFormat="1" ht="18" customHeight="1">
      <c r="B25" s="176">
        <v>1</v>
      </c>
      <c r="C25" s="177"/>
      <c r="D25" s="177">
        <v>1</v>
      </c>
      <c r="E25" s="177"/>
      <c r="F25" s="177"/>
      <c r="G25" s="177" t="s">
        <v>18</v>
      </c>
      <c r="H25" s="177"/>
      <c r="I25" s="177"/>
      <c r="J25" s="178">
        <f>$H$10</f>
        <v>0.5833333333333334</v>
      </c>
      <c r="K25" s="178"/>
      <c r="L25" s="178"/>
      <c r="M25" s="178"/>
      <c r="N25" s="179"/>
      <c r="O25" s="173" t="str">
        <f>D16</f>
        <v>FC Hude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5" t="s">
        <v>22</v>
      </c>
      <c r="AF25" s="174" t="str">
        <f>D17</f>
        <v>TV Munderloh I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5"/>
      <c r="AW25" s="137">
        <v>0</v>
      </c>
      <c r="AX25" s="139"/>
      <c r="AY25" s="15" t="s">
        <v>21</v>
      </c>
      <c r="AZ25" s="139">
        <v>0</v>
      </c>
      <c r="BA25" s="140"/>
      <c r="BB25" s="137"/>
      <c r="BC25" s="138"/>
      <c r="BD25" s="52"/>
      <c r="BE25" s="46"/>
      <c r="BF25" s="51">
        <f>IF(ISBLANK(AW25),"0",IF(AW25&gt;AZ25,3,IF(AW25=AZ25,1,0)))</f>
        <v>1</v>
      </c>
      <c r="BG25" s="51" t="s">
        <v>21</v>
      </c>
      <c r="BH25" s="51">
        <f>IF(ISBLANK(AZ25),"0",IF(AZ25&gt;AW25,3,IF(AZ25=AW25,1,0)))</f>
        <v>1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9"/>
      <c r="BW25" s="49"/>
      <c r="BX25" s="49"/>
      <c r="BY25" s="49"/>
      <c r="BZ25" s="49"/>
      <c r="CA25" s="49"/>
      <c r="CB25" s="49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DJ25" s="52"/>
      <c r="DK25" s="52"/>
    </row>
    <row r="26" spans="2:116" s="4" customFormat="1" ht="18" customHeight="1" thickBot="1">
      <c r="B26" s="153">
        <v>2</v>
      </c>
      <c r="C26" s="154"/>
      <c r="D26" s="154">
        <v>1</v>
      </c>
      <c r="E26" s="154"/>
      <c r="F26" s="154"/>
      <c r="G26" s="154" t="s">
        <v>18</v>
      </c>
      <c r="H26" s="154"/>
      <c r="I26" s="154"/>
      <c r="J26" s="158">
        <f>J25+$U$10*$X$10+$AL$10</f>
        <v>0.5902777777777778</v>
      </c>
      <c r="K26" s="158"/>
      <c r="L26" s="158"/>
      <c r="M26" s="158"/>
      <c r="N26" s="159"/>
      <c r="O26" s="155" t="str">
        <f>D19</f>
        <v>SF Littel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8" t="s">
        <v>22</v>
      </c>
      <c r="AF26" s="156" t="str">
        <f>D18</f>
        <v>SV Ahlhorn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7"/>
      <c r="AW26" s="141">
        <v>2</v>
      </c>
      <c r="AX26" s="142"/>
      <c r="AY26" s="8" t="s">
        <v>21</v>
      </c>
      <c r="AZ26" s="142">
        <v>0</v>
      </c>
      <c r="BA26" s="143"/>
      <c r="BB26" s="141"/>
      <c r="BC26" s="144"/>
      <c r="BD26" s="50"/>
      <c r="BE26" s="46"/>
      <c r="BF26" s="51">
        <f aca="true" t="shared" si="0" ref="BF26:BF44">IF(ISBLANK(AW26),"0",IF(AW26&gt;AZ26,3,IF(AW26=AZ26,1,0)))</f>
        <v>3</v>
      </c>
      <c r="BG26" s="51" t="s">
        <v>21</v>
      </c>
      <c r="BH26" s="51">
        <f aca="true" t="shared" si="1" ref="BH26:BH44">IF(ISBLANK(AZ26),"0",IF(AZ26&gt;AW26,3,IF(AZ26=AW26,1,0)))</f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50"/>
      <c r="DK26" s="50"/>
      <c r="DL26" s="22"/>
    </row>
    <row r="27" spans="2:116" s="4" customFormat="1" ht="18" customHeight="1">
      <c r="B27" s="176">
        <v>3</v>
      </c>
      <c r="C27" s="177"/>
      <c r="D27" s="177">
        <v>1</v>
      </c>
      <c r="E27" s="177"/>
      <c r="F27" s="177"/>
      <c r="G27" s="177" t="s">
        <v>24</v>
      </c>
      <c r="H27" s="177"/>
      <c r="I27" s="177"/>
      <c r="J27" s="178">
        <f>J26+$U$10*$X$10+$AL$10</f>
        <v>0.5972222222222222</v>
      </c>
      <c r="K27" s="178"/>
      <c r="L27" s="178"/>
      <c r="M27" s="178"/>
      <c r="N27" s="179"/>
      <c r="O27" s="173" t="str">
        <f>AG16</f>
        <v>SV-Grün-Weiß Kleinenkneten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5" t="s">
        <v>22</v>
      </c>
      <c r="AF27" s="174" t="str">
        <f>AG17</f>
        <v>VfL Wildeshausen</v>
      </c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5"/>
      <c r="AW27" s="137">
        <v>0</v>
      </c>
      <c r="AX27" s="139"/>
      <c r="AY27" s="15" t="s">
        <v>21</v>
      </c>
      <c r="AZ27" s="139">
        <v>0</v>
      </c>
      <c r="BA27" s="140"/>
      <c r="BB27" s="137"/>
      <c r="BC27" s="138"/>
      <c r="BD27" s="50"/>
      <c r="BE27" s="46"/>
      <c r="BF27" s="51">
        <f t="shared" si="0"/>
        <v>1</v>
      </c>
      <c r="BG27" s="51" t="s">
        <v>21</v>
      </c>
      <c r="BH27" s="51">
        <f t="shared" si="1"/>
        <v>1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50"/>
      <c r="DK27" s="50"/>
      <c r="DL27" s="22"/>
    </row>
    <row r="28" spans="2:116" s="4" customFormat="1" ht="18" customHeight="1" thickBot="1">
      <c r="B28" s="153">
        <v>4</v>
      </c>
      <c r="C28" s="154"/>
      <c r="D28" s="154">
        <v>1</v>
      </c>
      <c r="E28" s="154"/>
      <c r="F28" s="154"/>
      <c r="G28" s="154" t="s">
        <v>24</v>
      </c>
      <c r="H28" s="154"/>
      <c r="I28" s="154"/>
      <c r="J28" s="158">
        <f>J27+$U$10*$X$10+$AL$10</f>
        <v>0.6041666666666666</v>
      </c>
      <c r="K28" s="158"/>
      <c r="L28" s="158"/>
      <c r="M28" s="158"/>
      <c r="N28" s="159"/>
      <c r="O28" s="155" t="str">
        <f>AG19</f>
        <v>SG Findorff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8" t="s">
        <v>22</v>
      </c>
      <c r="AF28" s="156" t="str">
        <f>AG18</f>
        <v>TV Munderloh II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41">
        <v>1</v>
      </c>
      <c r="AX28" s="142"/>
      <c r="AY28" s="8" t="s">
        <v>21</v>
      </c>
      <c r="AZ28" s="142">
        <v>0</v>
      </c>
      <c r="BA28" s="143"/>
      <c r="BB28" s="141"/>
      <c r="BC28" s="144"/>
      <c r="BD28" s="50"/>
      <c r="BE28" s="46"/>
      <c r="BF28" s="51">
        <f t="shared" si="0"/>
        <v>3</v>
      </c>
      <c r="BG28" s="51" t="s">
        <v>21</v>
      </c>
      <c r="BH28" s="51">
        <f t="shared" si="1"/>
        <v>0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50"/>
      <c r="DK28" s="50"/>
      <c r="DL28" s="22"/>
    </row>
    <row r="29" spans="2:116" s="4" customFormat="1" ht="18" customHeight="1">
      <c r="B29" s="176">
        <v>5</v>
      </c>
      <c r="C29" s="177"/>
      <c r="D29" s="177">
        <v>1</v>
      </c>
      <c r="E29" s="177"/>
      <c r="F29" s="177"/>
      <c r="G29" s="177" t="s">
        <v>18</v>
      </c>
      <c r="H29" s="177"/>
      <c r="I29" s="177"/>
      <c r="J29" s="178">
        <f>J28+$U$10*$X$10+$AL$10</f>
        <v>0.611111111111111</v>
      </c>
      <c r="K29" s="178"/>
      <c r="L29" s="178"/>
      <c r="M29" s="178"/>
      <c r="N29" s="179"/>
      <c r="O29" s="173" t="str">
        <f>D20</f>
        <v>FC Huntlosen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" t="s">
        <v>22</v>
      </c>
      <c r="AF29" s="174" t="str">
        <f>D16</f>
        <v>FC Hude</v>
      </c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5"/>
      <c r="AW29" s="137">
        <v>0</v>
      </c>
      <c r="AX29" s="139"/>
      <c r="AY29" s="15" t="s">
        <v>21</v>
      </c>
      <c r="AZ29" s="139">
        <v>0</v>
      </c>
      <c r="BA29" s="140"/>
      <c r="BB29" s="137"/>
      <c r="BC29" s="138"/>
      <c r="BD29" s="50"/>
      <c r="BE29" s="46"/>
      <c r="BF29" s="51">
        <f t="shared" si="0"/>
        <v>1</v>
      </c>
      <c r="BG29" s="51" t="s">
        <v>21</v>
      </c>
      <c r="BH29" s="51">
        <f t="shared" si="1"/>
        <v>1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50"/>
      <c r="DK29" s="50"/>
      <c r="DL29" s="22"/>
    </row>
    <row r="30" spans="2:116" s="4" customFormat="1" ht="18" customHeight="1" thickBot="1">
      <c r="B30" s="153">
        <v>6</v>
      </c>
      <c r="C30" s="154"/>
      <c r="D30" s="154">
        <v>1</v>
      </c>
      <c r="E30" s="154"/>
      <c r="F30" s="154"/>
      <c r="G30" s="154" t="s">
        <v>18</v>
      </c>
      <c r="H30" s="154"/>
      <c r="I30" s="154"/>
      <c r="J30" s="158">
        <f>J29+$U$10*$X$10+$AL$10</f>
        <v>0.6180555555555555</v>
      </c>
      <c r="K30" s="158"/>
      <c r="L30" s="158"/>
      <c r="M30" s="158"/>
      <c r="N30" s="159"/>
      <c r="O30" s="155" t="str">
        <f>D17</f>
        <v>TV Munderloh I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8" t="s">
        <v>22</v>
      </c>
      <c r="AF30" s="156" t="str">
        <f>D19</f>
        <v>SF Littel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7"/>
      <c r="AW30" s="141">
        <v>0</v>
      </c>
      <c r="AX30" s="142"/>
      <c r="AY30" s="8" t="s">
        <v>21</v>
      </c>
      <c r="AZ30" s="142">
        <v>0</v>
      </c>
      <c r="BA30" s="143"/>
      <c r="BB30" s="141"/>
      <c r="BC30" s="144"/>
      <c r="BD30" s="50"/>
      <c r="BE30" s="46"/>
      <c r="BF30" s="51">
        <f t="shared" si="0"/>
        <v>1</v>
      </c>
      <c r="BG30" s="51" t="s">
        <v>21</v>
      </c>
      <c r="BH30" s="51">
        <f t="shared" si="1"/>
        <v>1</v>
      </c>
      <c r="BI30" s="46"/>
      <c r="BJ30" s="46"/>
      <c r="BK30" s="37"/>
      <c r="BL30" s="37"/>
      <c r="BM30" s="37"/>
      <c r="BN30" s="37"/>
      <c r="BO30" s="37"/>
      <c r="BP30" s="37"/>
      <c r="BQ30" s="37"/>
      <c r="BR30" s="37"/>
      <c r="BS30" s="37"/>
      <c r="BT30" s="46"/>
      <c r="BU30" s="46"/>
      <c r="BV30" s="49"/>
      <c r="BW30" s="49"/>
      <c r="BX30" s="49"/>
      <c r="BY30" s="49"/>
      <c r="BZ30" s="49"/>
      <c r="CA30" s="49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50"/>
      <c r="DK30" s="50"/>
      <c r="DL30" s="22"/>
    </row>
    <row r="31" spans="2:116" s="4" customFormat="1" ht="18" customHeight="1">
      <c r="B31" s="176">
        <v>7</v>
      </c>
      <c r="C31" s="177"/>
      <c r="D31" s="177">
        <v>1</v>
      </c>
      <c r="E31" s="177"/>
      <c r="F31" s="177"/>
      <c r="G31" s="177" t="s">
        <v>24</v>
      </c>
      <c r="H31" s="177"/>
      <c r="I31" s="177"/>
      <c r="J31" s="178">
        <f aca="true" t="shared" si="2" ref="J31:J44">J30+$U$10*$X$10+$AL$10</f>
        <v>0.6249999999999999</v>
      </c>
      <c r="K31" s="178"/>
      <c r="L31" s="178"/>
      <c r="M31" s="178"/>
      <c r="N31" s="179"/>
      <c r="O31" s="173" t="str">
        <f>AG20</f>
        <v>TSV Großenkneten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5" t="s">
        <v>22</v>
      </c>
      <c r="AF31" s="174" t="str">
        <f>AG16</f>
        <v>SV-Grün-Weiß Kleinenkneten</v>
      </c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5"/>
      <c r="AW31" s="137">
        <v>2</v>
      </c>
      <c r="AX31" s="139"/>
      <c r="AY31" s="15" t="s">
        <v>21</v>
      </c>
      <c r="AZ31" s="139">
        <v>0</v>
      </c>
      <c r="BA31" s="140"/>
      <c r="BB31" s="137"/>
      <c r="BC31" s="138"/>
      <c r="BD31" s="69"/>
      <c r="BE31" s="46"/>
      <c r="BF31" s="51">
        <f t="shared" si="0"/>
        <v>3</v>
      </c>
      <c r="BG31" s="51" t="s">
        <v>21</v>
      </c>
      <c r="BH31" s="51">
        <f t="shared" si="1"/>
        <v>0</v>
      </c>
      <c r="BI31" s="46"/>
      <c r="BJ31" s="46"/>
      <c r="BK31" s="53"/>
      <c r="BL31" s="53"/>
      <c r="BM31" s="57" t="str">
        <f>$D$20</f>
        <v>FC Huntlosen</v>
      </c>
      <c r="BN31" s="55">
        <f>SUM($BF$29+$BH$33+$BF$38+$BH$42)</f>
        <v>8</v>
      </c>
      <c r="BO31" s="55">
        <f>SUM($AW$29+$AZ$33+$AW$38+$AZ$42)</f>
        <v>6</v>
      </c>
      <c r="BP31" s="56" t="s">
        <v>21</v>
      </c>
      <c r="BQ31" s="55">
        <f>SUM($AZ$29+$AW$33+$AZ$38+$AW$42)</f>
        <v>2</v>
      </c>
      <c r="BR31" s="55">
        <f>SUM(BO31-BQ31)</f>
        <v>4</v>
      </c>
      <c r="BS31" s="55"/>
      <c r="BT31" s="46"/>
      <c r="BU31" s="46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50"/>
      <c r="DK31" s="50"/>
      <c r="DL31" s="22"/>
    </row>
    <row r="32" spans="2:116" s="4" customFormat="1" ht="18" customHeight="1" thickBot="1">
      <c r="B32" s="153">
        <v>8</v>
      </c>
      <c r="C32" s="154"/>
      <c r="D32" s="154">
        <v>1</v>
      </c>
      <c r="E32" s="154"/>
      <c r="F32" s="154"/>
      <c r="G32" s="154" t="s">
        <v>24</v>
      </c>
      <c r="H32" s="154"/>
      <c r="I32" s="154"/>
      <c r="J32" s="158">
        <f t="shared" si="2"/>
        <v>0.6319444444444443</v>
      </c>
      <c r="K32" s="158"/>
      <c r="L32" s="158"/>
      <c r="M32" s="158"/>
      <c r="N32" s="159"/>
      <c r="O32" s="155" t="str">
        <f>AG17</f>
        <v>VfL Wildeshausen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8" t="s">
        <v>22</v>
      </c>
      <c r="AF32" s="156" t="str">
        <f>AG19</f>
        <v>SG Findorff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141">
        <v>0</v>
      </c>
      <c r="AX32" s="142"/>
      <c r="AY32" s="8" t="s">
        <v>21</v>
      </c>
      <c r="AZ32" s="142">
        <v>2</v>
      </c>
      <c r="BA32" s="143"/>
      <c r="BB32" s="141"/>
      <c r="BC32" s="144"/>
      <c r="BD32" s="69"/>
      <c r="BE32" s="46"/>
      <c r="BF32" s="51">
        <f t="shared" si="0"/>
        <v>0</v>
      </c>
      <c r="BG32" s="51" t="s">
        <v>21</v>
      </c>
      <c r="BH32" s="51">
        <f t="shared" si="1"/>
        <v>3</v>
      </c>
      <c r="BI32" s="46"/>
      <c r="BJ32" s="46"/>
      <c r="BK32" s="53"/>
      <c r="BL32" s="53"/>
      <c r="BM32" s="54" t="str">
        <f>$D$16</f>
        <v>FC Hude</v>
      </c>
      <c r="BN32" s="55">
        <f>SUM($BF$25+$BH$29+$BH$34+$BF$41)</f>
        <v>8</v>
      </c>
      <c r="BO32" s="55">
        <f>SUM($AW$25+$AZ$29+$AZ$34+$AW$41)</f>
        <v>4</v>
      </c>
      <c r="BP32" s="56" t="s">
        <v>21</v>
      </c>
      <c r="BQ32" s="55">
        <f>SUM($AZ$25+$AW$29+$AW$34+$AZ$41)</f>
        <v>0</v>
      </c>
      <c r="BR32" s="55">
        <f>SUM(BO32-BQ32)</f>
        <v>4</v>
      </c>
      <c r="BS32" s="55"/>
      <c r="BT32" s="46"/>
      <c r="BU32" s="46"/>
      <c r="BV32" s="49"/>
      <c r="BW32" s="49"/>
      <c r="BX32" s="49"/>
      <c r="BY32" s="49"/>
      <c r="BZ32" s="49"/>
      <c r="CA32" s="49"/>
      <c r="CB32" s="49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50"/>
      <c r="DK32" s="50"/>
      <c r="DL32" s="22"/>
    </row>
    <row r="33" spans="2:116" s="4" customFormat="1" ht="18" customHeight="1">
      <c r="B33" s="176">
        <v>9</v>
      </c>
      <c r="C33" s="177"/>
      <c r="D33" s="177">
        <v>1</v>
      </c>
      <c r="E33" s="177"/>
      <c r="F33" s="177"/>
      <c r="G33" s="177" t="s">
        <v>18</v>
      </c>
      <c r="H33" s="177"/>
      <c r="I33" s="177"/>
      <c r="J33" s="178">
        <f t="shared" si="2"/>
        <v>0.6388888888888887</v>
      </c>
      <c r="K33" s="178"/>
      <c r="L33" s="178"/>
      <c r="M33" s="178"/>
      <c r="N33" s="179"/>
      <c r="O33" s="173" t="str">
        <f>D18</f>
        <v>SV Ahlhorn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" t="s">
        <v>22</v>
      </c>
      <c r="AF33" s="174" t="str">
        <f>D20</f>
        <v>FC Huntlosen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5"/>
      <c r="AW33" s="137">
        <v>0</v>
      </c>
      <c r="AX33" s="139"/>
      <c r="AY33" s="15" t="s">
        <v>21</v>
      </c>
      <c r="AZ33" s="139">
        <v>3</v>
      </c>
      <c r="BA33" s="140"/>
      <c r="BB33" s="137"/>
      <c r="BC33" s="138"/>
      <c r="BD33" s="69"/>
      <c r="BE33" s="46"/>
      <c r="BF33" s="51">
        <f t="shared" si="0"/>
        <v>0</v>
      </c>
      <c r="BG33" s="51" t="s">
        <v>21</v>
      </c>
      <c r="BH33" s="51">
        <f t="shared" si="1"/>
        <v>3</v>
      </c>
      <c r="BI33" s="46"/>
      <c r="BJ33" s="46"/>
      <c r="BK33" s="53"/>
      <c r="BL33" s="53"/>
      <c r="BM33" s="57" t="str">
        <f>$D$17</f>
        <v>TV Munderloh I</v>
      </c>
      <c r="BN33" s="55">
        <f>SUM($BH$25+$BF$30+$BH$37+$BF$42)</f>
        <v>5</v>
      </c>
      <c r="BO33" s="55">
        <f>SUM($AZ$25+$AW$30+$AZ$37+$AW$42)</f>
        <v>5</v>
      </c>
      <c r="BP33" s="56" t="s">
        <v>21</v>
      </c>
      <c r="BQ33" s="55">
        <f>SUM($AW$25+$AZ$30+$AW$37+$AZ$42)</f>
        <v>3</v>
      </c>
      <c r="BR33" s="55">
        <f>SUM(BO33-BQ33)</f>
        <v>2</v>
      </c>
      <c r="BS33" s="55"/>
      <c r="BT33" s="46"/>
      <c r="BU33" s="46"/>
      <c r="BV33" s="49"/>
      <c r="BW33" s="49"/>
      <c r="BX33" s="49"/>
      <c r="BY33" s="49"/>
      <c r="BZ33" s="49"/>
      <c r="CA33" s="49"/>
      <c r="CB33" s="49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50"/>
      <c r="DK33" s="50"/>
      <c r="DL33" s="22"/>
    </row>
    <row r="34" spans="2:116" s="4" customFormat="1" ht="18" customHeight="1" thickBot="1">
      <c r="B34" s="153">
        <v>10</v>
      </c>
      <c r="C34" s="154"/>
      <c r="D34" s="154">
        <v>1</v>
      </c>
      <c r="E34" s="154"/>
      <c r="F34" s="154"/>
      <c r="G34" s="154" t="s">
        <v>18</v>
      </c>
      <c r="H34" s="154"/>
      <c r="I34" s="154"/>
      <c r="J34" s="158">
        <f t="shared" si="2"/>
        <v>0.6458333333333331</v>
      </c>
      <c r="K34" s="158"/>
      <c r="L34" s="158"/>
      <c r="M34" s="158"/>
      <c r="N34" s="159"/>
      <c r="O34" s="155" t="str">
        <f>D19</f>
        <v>SF Littel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8" t="s">
        <v>22</v>
      </c>
      <c r="AF34" s="156" t="str">
        <f>D16</f>
        <v>FC Hude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141">
        <v>0</v>
      </c>
      <c r="AX34" s="142"/>
      <c r="AY34" s="8" t="s">
        <v>21</v>
      </c>
      <c r="AZ34" s="142">
        <v>2</v>
      </c>
      <c r="BA34" s="143"/>
      <c r="BB34" s="141"/>
      <c r="BC34" s="144"/>
      <c r="BD34" s="69"/>
      <c r="BE34" s="46"/>
      <c r="BF34" s="51">
        <f t="shared" si="0"/>
        <v>0</v>
      </c>
      <c r="BG34" s="51" t="s">
        <v>21</v>
      </c>
      <c r="BH34" s="51">
        <f t="shared" si="1"/>
        <v>3</v>
      </c>
      <c r="BI34" s="46"/>
      <c r="BJ34" s="46"/>
      <c r="BK34" s="53"/>
      <c r="BL34" s="53"/>
      <c r="BM34" s="57" t="str">
        <f>$D$19</f>
        <v>SF Littel</v>
      </c>
      <c r="BN34" s="55">
        <f>SUM($BF$26+$BH$30+$BF$34+$BH$38)</f>
        <v>5</v>
      </c>
      <c r="BO34" s="55">
        <f>SUM($AW$26+$AZ$30+$AW$34+$AZ$38)</f>
        <v>2</v>
      </c>
      <c r="BP34" s="56" t="s">
        <v>21</v>
      </c>
      <c r="BQ34" s="55">
        <f>SUM($AZ$26+$AW$30+$AZ$34+$AW$38)</f>
        <v>2</v>
      </c>
      <c r="BR34" s="55">
        <f>SUM(BO34-BQ34)</f>
        <v>0</v>
      </c>
      <c r="BS34" s="55"/>
      <c r="BT34" s="46"/>
      <c r="BU34" s="46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50"/>
      <c r="DK34" s="50"/>
      <c r="DL34" s="22"/>
    </row>
    <row r="35" spans="2:116" s="4" customFormat="1" ht="18" customHeight="1">
      <c r="B35" s="176">
        <v>11</v>
      </c>
      <c r="C35" s="177"/>
      <c r="D35" s="177">
        <v>1</v>
      </c>
      <c r="E35" s="177"/>
      <c r="F35" s="177"/>
      <c r="G35" s="177" t="s">
        <v>24</v>
      </c>
      <c r="H35" s="177"/>
      <c r="I35" s="177"/>
      <c r="J35" s="178">
        <f t="shared" si="2"/>
        <v>0.6527777777777776</v>
      </c>
      <c r="K35" s="178"/>
      <c r="L35" s="178"/>
      <c r="M35" s="178"/>
      <c r="N35" s="179"/>
      <c r="O35" s="173" t="str">
        <f>AG18</f>
        <v>TV Munderloh II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5" t="s">
        <v>22</v>
      </c>
      <c r="AF35" s="174" t="str">
        <f>AG20</f>
        <v>TSV Großenkneten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  <c r="AW35" s="137">
        <v>0</v>
      </c>
      <c r="AX35" s="139"/>
      <c r="AY35" s="15" t="s">
        <v>21</v>
      </c>
      <c r="AZ35" s="139">
        <v>3</v>
      </c>
      <c r="BA35" s="140"/>
      <c r="BB35" s="137"/>
      <c r="BC35" s="138"/>
      <c r="BD35" s="69"/>
      <c r="BE35" s="46"/>
      <c r="BF35" s="51">
        <f t="shared" si="0"/>
        <v>0</v>
      </c>
      <c r="BG35" s="51" t="s">
        <v>21</v>
      </c>
      <c r="BH35" s="51">
        <f t="shared" si="1"/>
        <v>3</v>
      </c>
      <c r="BI35" s="46"/>
      <c r="BJ35" s="46"/>
      <c r="BK35" s="53"/>
      <c r="BL35" s="53"/>
      <c r="BM35" s="57" t="str">
        <f>$D$18</f>
        <v>SV Ahlhorn</v>
      </c>
      <c r="BN35" s="55">
        <f>SUM($BH$26+$BF$33+$BF$37+$BH$41)</f>
        <v>0</v>
      </c>
      <c r="BO35" s="55">
        <f>SUM($AZ$26+$AW$33+$AW$37+$AZ$41)</f>
        <v>0</v>
      </c>
      <c r="BP35" s="56" t="s">
        <v>21</v>
      </c>
      <c r="BQ35" s="55">
        <f>SUM($AW$26+$AZ$33+$AZ$37+$AW$41)</f>
        <v>10</v>
      </c>
      <c r="BR35" s="55">
        <f>SUM(BO35-BQ35)</f>
        <v>-10</v>
      </c>
      <c r="BS35" s="55"/>
      <c r="BT35" s="46"/>
      <c r="BU35" s="46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50"/>
      <c r="DK35" s="50"/>
      <c r="DL35" s="22"/>
    </row>
    <row r="36" spans="2:116" s="4" customFormat="1" ht="18" customHeight="1" thickBot="1">
      <c r="B36" s="153">
        <v>12</v>
      </c>
      <c r="C36" s="154"/>
      <c r="D36" s="154">
        <v>1</v>
      </c>
      <c r="E36" s="154"/>
      <c r="F36" s="154"/>
      <c r="G36" s="154" t="s">
        <v>24</v>
      </c>
      <c r="H36" s="154"/>
      <c r="I36" s="154"/>
      <c r="J36" s="158">
        <f t="shared" si="2"/>
        <v>0.659722222222222</v>
      </c>
      <c r="K36" s="158"/>
      <c r="L36" s="158"/>
      <c r="M36" s="158"/>
      <c r="N36" s="159"/>
      <c r="O36" s="155" t="str">
        <f>AG19</f>
        <v>SG Findorff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8" t="s">
        <v>22</v>
      </c>
      <c r="AF36" s="156" t="str">
        <f>AG16</f>
        <v>SV-Grün-Weiß Kleinenkneten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/>
      <c r="AW36" s="141">
        <v>4</v>
      </c>
      <c r="AX36" s="142"/>
      <c r="AY36" s="8" t="s">
        <v>21</v>
      </c>
      <c r="AZ36" s="142">
        <v>0</v>
      </c>
      <c r="BA36" s="143"/>
      <c r="BB36" s="141"/>
      <c r="BC36" s="144"/>
      <c r="BD36" s="69"/>
      <c r="BE36" s="46"/>
      <c r="BF36" s="51">
        <f t="shared" si="0"/>
        <v>3</v>
      </c>
      <c r="BG36" s="51" t="s">
        <v>21</v>
      </c>
      <c r="BH36" s="51">
        <f t="shared" si="1"/>
        <v>0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55"/>
      <c r="BS36" s="55"/>
      <c r="BT36" s="46"/>
      <c r="BU36" s="46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50"/>
      <c r="DK36" s="50"/>
      <c r="DL36" s="22"/>
    </row>
    <row r="37" spans="2:116" s="4" customFormat="1" ht="18" customHeight="1">
      <c r="B37" s="176">
        <v>13</v>
      </c>
      <c r="C37" s="177"/>
      <c r="D37" s="177">
        <v>1</v>
      </c>
      <c r="E37" s="177"/>
      <c r="F37" s="177"/>
      <c r="G37" s="177" t="s">
        <v>18</v>
      </c>
      <c r="H37" s="177"/>
      <c r="I37" s="177"/>
      <c r="J37" s="178">
        <f t="shared" si="2"/>
        <v>0.6666666666666664</v>
      </c>
      <c r="K37" s="178"/>
      <c r="L37" s="178"/>
      <c r="M37" s="178"/>
      <c r="N37" s="179"/>
      <c r="O37" s="173" t="str">
        <f>D18</f>
        <v>SV Ahlhorn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5" t="s">
        <v>22</v>
      </c>
      <c r="AF37" s="174" t="str">
        <f>D17</f>
        <v>TV Munderloh I</v>
      </c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5"/>
      <c r="AW37" s="137">
        <v>0</v>
      </c>
      <c r="AX37" s="139"/>
      <c r="AY37" s="15" t="s">
        <v>21</v>
      </c>
      <c r="AZ37" s="139">
        <v>3</v>
      </c>
      <c r="BA37" s="140"/>
      <c r="BB37" s="137"/>
      <c r="BC37" s="138"/>
      <c r="BD37" s="69"/>
      <c r="BE37" s="46"/>
      <c r="BF37" s="51">
        <f t="shared" si="0"/>
        <v>0</v>
      </c>
      <c r="BG37" s="51" t="s">
        <v>21</v>
      </c>
      <c r="BH37" s="51">
        <f t="shared" si="1"/>
        <v>3</v>
      </c>
      <c r="BI37" s="46"/>
      <c r="BJ37" s="37"/>
      <c r="BK37" s="37"/>
      <c r="BL37" s="37"/>
      <c r="BM37" s="37"/>
      <c r="BN37" s="37"/>
      <c r="BO37" s="37"/>
      <c r="BP37" s="37"/>
      <c r="BQ37" s="37"/>
      <c r="BR37" s="55"/>
      <c r="BS37" s="55"/>
      <c r="BT37" s="46"/>
      <c r="BU37" s="46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50"/>
      <c r="DK37" s="50"/>
      <c r="DL37" s="22"/>
    </row>
    <row r="38" spans="2:116" s="4" customFormat="1" ht="18" customHeight="1" thickBot="1">
      <c r="B38" s="153">
        <v>14</v>
      </c>
      <c r="C38" s="154"/>
      <c r="D38" s="154">
        <v>1</v>
      </c>
      <c r="E38" s="154"/>
      <c r="F38" s="154"/>
      <c r="G38" s="154" t="s">
        <v>18</v>
      </c>
      <c r="H38" s="154"/>
      <c r="I38" s="154"/>
      <c r="J38" s="158">
        <f t="shared" si="2"/>
        <v>0.6736111111111108</v>
      </c>
      <c r="K38" s="158"/>
      <c r="L38" s="158"/>
      <c r="M38" s="158"/>
      <c r="N38" s="159"/>
      <c r="O38" s="155" t="str">
        <f>D20</f>
        <v>FC Huntlosen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8" t="s">
        <v>22</v>
      </c>
      <c r="AF38" s="156" t="str">
        <f>D19</f>
        <v>SF Littel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7"/>
      <c r="AW38" s="141">
        <v>0</v>
      </c>
      <c r="AX38" s="142"/>
      <c r="AY38" s="8" t="s">
        <v>21</v>
      </c>
      <c r="AZ38" s="142">
        <v>0</v>
      </c>
      <c r="BA38" s="143"/>
      <c r="BB38" s="141"/>
      <c r="BC38" s="144"/>
      <c r="BD38" s="69"/>
      <c r="BE38" s="46"/>
      <c r="BF38" s="51">
        <f t="shared" si="0"/>
        <v>1</v>
      </c>
      <c r="BG38" s="51" t="s">
        <v>21</v>
      </c>
      <c r="BH38" s="51">
        <f t="shared" si="1"/>
        <v>1</v>
      </c>
      <c r="BI38" s="46"/>
      <c r="BJ38" s="46"/>
      <c r="BK38" s="53"/>
      <c r="BL38" s="53"/>
      <c r="BM38" s="57" t="str">
        <f>$AG$19</f>
        <v>SG Findorff</v>
      </c>
      <c r="BN38" s="55">
        <f>SUM($BF$28+$BH$32+$BF$36+$BH$40)</f>
        <v>10</v>
      </c>
      <c r="BO38" s="55">
        <f>SUM($AW$28+$AZ$32+$AW$36+$AZ$40)</f>
        <v>7</v>
      </c>
      <c r="BP38" s="56" t="s">
        <v>21</v>
      </c>
      <c r="BQ38" s="55">
        <f>SUM($AZ$28+$AW$32+$AZ$36+$AW$40)</f>
        <v>0</v>
      </c>
      <c r="BR38" s="55">
        <f>SUM(BO38-BQ38)</f>
        <v>7</v>
      </c>
      <c r="BS38" s="55"/>
      <c r="BT38" s="46"/>
      <c r="BU38" s="46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50"/>
      <c r="DK38" s="50"/>
      <c r="DL38" s="22"/>
    </row>
    <row r="39" spans="2:116" s="4" customFormat="1" ht="18" customHeight="1">
      <c r="B39" s="176">
        <v>15</v>
      </c>
      <c r="C39" s="177"/>
      <c r="D39" s="177">
        <v>1</v>
      </c>
      <c r="E39" s="177"/>
      <c r="F39" s="177"/>
      <c r="G39" s="177" t="s">
        <v>24</v>
      </c>
      <c r="H39" s="177"/>
      <c r="I39" s="177"/>
      <c r="J39" s="178">
        <f t="shared" si="2"/>
        <v>0.6805555555555552</v>
      </c>
      <c r="K39" s="178"/>
      <c r="L39" s="178"/>
      <c r="M39" s="178"/>
      <c r="N39" s="179"/>
      <c r="O39" s="173" t="str">
        <f>AG18</f>
        <v>TV Munderloh II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5" t="s">
        <v>22</v>
      </c>
      <c r="AF39" s="174" t="str">
        <f>AG17</f>
        <v>VfL Wildeshausen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137">
        <v>0</v>
      </c>
      <c r="AX39" s="139"/>
      <c r="AY39" s="15" t="s">
        <v>21</v>
      </c>
      <c r="AZ39" s="139">
        <v>0</v>
      </c>
      <c r="BA39" s="140"/>
      <c r="BB39" s="137"/>
      <c r="BC39" s="138"/>
      <c r="BD39" s="69"/>
      <c r="BE39" s="46"/>
      <c r="BF39" s="51">
        <f t="shared" si="0"/>
        <v>1</v>
      </c>
      <c r="BG39" s="51" t="s">
        <v>21</v>
      </c>
      <c r="BH39" s="51">
        <f t="shared" si="1"/>
        <v>1</v>
      </c>
      <c r="BI39" s="46"/>
      <c r="BJ39" s="46"/>
      <c r="BK39" s="53"/>
      <c r="BL39" s="53"/>
      <c r="BM39" s="57" t="str">
        <f>$AG$20</f>
        <v>TSV Großenkneten</v>
      </c>
      <c r="BN39" s="55">
        <f>SUM($BF$31+$BH$35+$BF$40+$BH$44)</f>
        <v>10</v>
      </c>
      <c r="BO39" s="55">
        <f>SUM($AW$31+$AZ$35+$AW$40+$AZ$44)</f>
        <v>6</v>
      </c>
      <c r="BP39" s="56" t="s">
        <v>21</v>
      </c>
      <c r="BQ39" s="55">
        <f>SUM($AZ$31+$AW$35+$AZ$40+$AW$44)</f>
        <v>0</v>
      </c>
      <c r="BR39" s="55">
        <f>SUM(BO39-BQ39)</f>
        <v>6</v>
      </c>
      <c r="BS39" s="55"/>
      <c r="BT39" s="46"/>
      <c r="BU39" s="46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50"/>
      <c r="DK39" s="50"/>
      <c r="DL39" s="22"/>
    </row>
    <row r="40" spans="2:116" s="4" customFormat="1" ht="18" customHeight="1" thickBot="1">
      <c r="B40" s="153">
        <v>16</v>
      </c>
      <c r="C40" s="154"/>
      <c r="D40" s="154">
        <v>1</v>
      </c>
      <c r="E40" s="154"/>
      <c r="F40" s="154"/>
      <c r="G40" s="154" t="s">
        <v>24</v>
      </c>
      <c r="H40" s="154"/>
      <c r="I40" s="154"/>
      <c r="J40" s="158">
        <f t="shared" si="2"/>
        <v>0.6874999999999997</v>
      </c>
      <c r="K40" s="158"/>
      <c r="L40" s="158"/>
      <c r="M40" s="158"/>
      <c r="N40" s="159"/>
      <c r="O40" s="155" t="str">
        <f>AG20</f>
        <v>TSV Großenkneten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8" t="s">
        <v>22</v>
      </c>
      <c r="AF40" s="156" t="str">
        <f>AG19</f>
        <v>SG Findorff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41">
        <v>0</v>
      </c>
      <c r="AX40" s="142"/>
      <c r="AY40" s="8" t="s">
        <v>21</v>
      </c>
      <c r="AZ40" s="142">
        <v>0</v>
      </c>
      <c r="BA40" s="143"/>
      <c r="BB40" s="141"/>
      <c r="BC40" s="144"/>
      <c r="BD40" s="69"/>
      <c r="BE40" s="46"/>
      <c r="BF40" s="51">
        <f t="shared" si="0"/>
        <v>1</v>
      </c>
      <c r="BG40" s="51" t="s">
        <v>21</v>
      </c>
      <c r="BH40" s="51">
        <f t="shared" si="1"/>
        <v>1</v>
      </c>
      <c r="BI40" s="46"/>
      <c r="BJ40" s="46"/>
      <c r="BK40" s="53"/>
      <c r="BL40" s="53"/>
      <c r="BM40" s="57" t="str">
        <f>$AG$17</f>
        <v>VfL Wildeshausen</v>
      </c>
      <c r="BN40" s="55">
        <f>SUM($BH$27+$BF$32+$BH$39+$BF$44)</f>
        <v>2</v>
      </c>
      <c r="BO40" s="55">
        <f>SUM($AZ$27+$AW$32+$AZ$39+$AW$44)</f>
        <v>0</v>
      </c>
      <c r="BP40" s="56" t="s">
        <v>21</v>
      </c>
      <c r="BQ40" s="55">
        <f>SUM($AW$27+$AZ$32+$AW$39+$AZ$44)</f>
        <v>3</v>
      </c>
      <c r="BR40" s="55">
        <f>SUM(BO40-BQ40)</f>
        <v>-3</v>
      </c>
      <c r="BS40" s="55"/>
      <c r="BT40" s="46"/>
      <c r="BU40" s="46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50"/>
      <c r="DK40" s="50"/>
      <c r="DL40" s="22"/>
    </row>
    <row r="41" spans="2:116" s="4" customFormat="1" ht="18" customHeight="1">
      <c r="B41" s="176">
        <v>17</v>
      </c>
      <c r="C41" s="177"/>
      <c r="D41" s="177">
        <v>1</v>
      </c>
      <c r="E41" s="177"/>
      <c r="F41" s="177"/>
      <c r="G41" s="177" t="s">
        <v>18</v>
      </c>
      <c r="H41" s="177"/>
      <c r="I41" s="177"/>
      <c r="J41" s="178">
        <f t="shared" si="2"/>
        <v>0.6944444444444441</v>
      </c>
      <c r="K41" s="178"/>
      <c r="L41" s="178"/>
      <c r="M41" s="178"/>
      <c r="N41" s="179"/>
      <c r="O41" s="173" t="str">
        <f>D16</f>
        <v>FC Hude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5" t="s">
        <v>22</v>
      </c>
      <c r="AF41" s="174" t="str">
        <f>D18</f>
        <v>SV Ahlhorn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5"/>
      <c r="AW41" s="137">
        <v>2</v>
      </c>
      <c r="AX41" s="139"/>
      <c r="AY41" s="15" t="s">
        <v>21</v>
      </c>
      <c r="AZ41" s="139">
        <v>0</v>
      </c>
      <c r="BA41" s="140"/>
      <c r="BB41" s="137"/>
      <c r="BC41" s="138"/>
      <c r="BD41" s="69"/>
      <c r="BE41" s="46"/>
      <c r="BF41" s="51">
        <f t="shared" si="0"/>
        <v>3</v>
      </c>
      <c r="BG41" s="51" t="s">
        <v>21</v>
      </c>
      <c r="BH41" s="51">
        <f t="shared" si="1"/>
        <v>0</v>
      </c>
      <c r="BI41" s="46"/>
      <c r="BJ41" s="46"/>
      <c r="BK41" s="53"/>
      <c r="BL41" s="53"/>
      <c r="BM41" s="54" t="str">
        <f>$AG$18</f>
        <v>TV Munderloh II</v>
      </c>
      <c r="BN41" s="55">
        <f>SUM($BH$28+$BF$35+$BF$39+$BH$43)</f>
        <v>2</v>
      </c>
      <c r="BO41" s="55">
        <f>SUM($AZ$28+$AW$35+$AW$39+$AZ$43)</f>
        <v>0</v>
      </c>
      <c r="BP41" s="56" t="s">
        <v>21</v>
      </c>
      <c r="BQ41" s="55">
        <f>SUM($AW$28+$AZ$35+$AZ$39+$AW$43)</f>
        <v>4</v>
      </c>
      <c r="BR41" s="55">
        <f>SUM(BO41-BQ41)</f>
        <v>-4</v>
      </c>
      <c r="BS41" s="55"/>
      <c r="BT41" s="46"/>
      <c r="BU41" s="46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50"/>
      <c r="DK41" s="50"/>
      <c r="DL41" s="22"/>
    </row>
    <row r="42" spans="2:116" s="4" customFormat="1" ht="18" customHeight="1" thickBot="1">
      <c r="B42" s="153">
        <v>18</v>
      </c>
      <c r="C42" s="154"/>
      <c r="D42" s="154">
        <v>1</v>
      </c>
      <c r="E42" s="154"/>
      <c r="F42" s="154"/>
      <c r="G42" s="154" t="s">
        <v>18</v>
      </c>
      <c r="H42" s="154"/>
      <c r="I42" s="154"/>
      <c r="J42" s="158">
        <f t="shared" si="2"/>
        <v>0.7013888888888885</v>
      </c>
      <c r="K42" s="158"/>
      <c r="L42" s="158"/>
      <c r="M42" s="158"/>
      <c r="N42" s="159"/>
      <c r="O42" s="155" t="str">
        <f>D17</f>
        <v>TV Munderloh I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8" t="s">
        <v>22</v>
      </c>
      <c r="AF42" s="156" t="str">
        <f>D20</f>
        <v>FC Huntlosen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  <c r="AW42" s="141">
        <v>2</v>
      </c>
      <c r="AX42" s="142"/>
      <c r="AY42" s="8" t="s">
        <v>21</v>
      </c>
      <c r="AZ42" s="142">
        <v>3</v>
      </c>
      <c r="BA42" s="143"/>
      <c r="BB42" s="141" t="s">
        <v>80</v>
      </c>
      <c r="BC42" s="144"/>
      <c r="BD42" s="69"/>
      <c r="BE42" s="46"/>
      <c r="BF42" s="51">
        <f t="shared" si="0"/>
        <v>0</v>
      </c>
      <c r="BG42" s="51" t="s">
        <v>21</v>
      </c>
      <c r="BH42" s="51">
        <f t="shared" si="1"/>
        <v>3</v>
      </c>
      <c r="BI42" s="46"/>
      <c r="BJ42" s="46"/>
      <c r="BK42" s="53"/>
      <c r="BL42" s="53"/>
      <c r="BM42" s="57" t="str">
        <f>$AG$16</f>
        <v>SV-Grün-Weiß Kleinenkneten</v>
      </c>
      <c r="BN42" s="55">
        <f>SUM($BF$27+$BH$31+$BH$36+$BF$43)</f>
        <v>2</v>
      </c>
      <c r="BO42" s="55">
        <f>SUM($AW$27+$AZ$31+$AZ$36+$AW$43)</f>
        <v>0</v>
      </c>
      <c r="BP42" s="56" t="s">
        <v>21</v>
      </c>
      <c r="BQ42" s="55">
        <f>SUM($AZ$27+$AW$31+$AW$36+$AZ$43)</f>
        <v>6</v>
      </c>
      <c r="BR42" s="55">
        <f>SUM(BO42-BQ42)</f>
        <v>-6</v>
      </c>
      <c r="BS42" s="55"/>
      <c r="BT42" s="46"/>
      <c r="BU42" s="46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50"/>
      <c r="DK42" s="50"/>
      <c r="DL42" s="22"/>
    </row>
    <row r="43" spans="2:116" s="4" customFormat="1" ht="18" customHeight="1">
      <c r="B43" s="176">
        <v>19</v>
      </c>
      <c r="C43" s="177"/>
      <c r="D43" s="177">
        <v>1</v>
      </c>
      <c r="E43" s="177"/>
      <c r="F43" s="177"/>
      <c r="G43" s="177" t="s">
        <v>24</v>
      </c>
      <c r="H43" s="177"/>
      <c r="I43" s="177"/>
      <c r="J43" s="178">
        <f t="shared" si="2"/>
        <v>0.7083333333333329</v>
      </c>
      <c r="K43" s="178"/>
      <c r="L43" s="178"/>
      <c r="M43" s="178"/>
      <c r="N43" s="179"/>
      <c r="O43" s="173" t="str">
        <f>AG16</f>
        <v>SV-Grün-Weiß Kleinenkneten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5" t="s">
        <v>22</v>
      </c>
      <c r="AF43" s="174" t="str">
        <f>AG18</f>
        <v>TV Munderloh II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  <c r="AW43" s="137">
        <v>0</v>
      </c>
      <c r="AX43" s="139"/>
      <c r="AY43" s="15" t="s">
        <v>21</v>
      </c>
      <c r="AZ43" s="139">
        <v>0</v>
      </c>
      <c r="BA43" s="140"/>
      <c r="BB43" s="137"/>
      <c r="BC43" s="138"/>
      <c r="BD43" s="69"/>
      <c r="BE43" s="46"/>
      <c r="BF43" s="51">
        <f t="shared" si="0"/>
        <v>1</v>
      </c>
      <c r="BG43" s="51" t="s">
        <v>21</v>
      </c>
      <c r="BH43" s="51">
        <f t="shared" si="1"/>
        <v>1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9"/>
      <c r="BW43" s="49"/>
      <c r="BX43" s="49"/>
      <c r="BY43" s="49"/>
      <c r="BZ43" s="49"/>
      <c r="CA43" s="49"/>
      <c r="CB43" s="49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50"/>
      <c r="DK43" s="50"/>
      <c r="DL43" s="22"/>
    </row>
    <row r="44" spans="2:116" ht="18" customHeight="1" thickBot="1">
      <c r="B44" s="153">
        <v>20</v>
      </c>
      <c r="C44" s="154"/>
      <c r="D44" s="154">
        <v>1</v>
      </c>
      <c r="E44" s="154"/>
      <c r="F44" s="154"/>
      <c r="G44" s="154" t="s">
        <v>24</v>
      </c>
      <c r="H44" s="154"/>
      <c r="I44" s="154"/>
      <c r="J44" s="158">
        <f t="shared" si="2"/>
        <v>0.7152777777777773</v>
      </c>
      <c r="K44" s="158"/>
      <c r="L44" s="158"/>
      <c r="M44" s="158"/>
      <c r="N44" s="159"/>
      <c r="O44" s="155" t="str">
        <f>AG17</f>
        <v>VfL Wildeshausen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8" t="s">
        <v>22</v>
      </c>
      <c r="AF44" s="156" t="str">
        <f>AG20</f>
        <v>TSV Großenkneten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41">
        <v>0</v>
      </c>
      <c r="AX44" s="142"/>
      <c r="AY44" s="8" t="s">
        <v>21</v>
      </c>
      <c r="AZ44" s="142">
        <v>1</v>
      </c>
      <c r="BA44" s="143"/>
      <c r="BB44" s="141"/>
      <c r="BC44" s="144"/>
      <c r="BD44" s="70"/>
      <c r="BF44" s="51">
        <f t="shared" si="0"/>
        <v>0</v>
      </c>
      <c r="BG44" s="51" t="s">
        <v>21</v>
      </c>
      <c r="BH44" s="51">
        <f t="shared" si="1"/>
        <v>3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29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45" t="s">
        <v>14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45" t="s">
        <v>26</v>
      </c>
      <c r="Q48" s="146"/>
      <c r="R48" s="147"/>
      <c r="S48" s="145" t="s">
        <v>27</v>
      </c>
      <c r="T48" s="146"/>
      <c r="U48" s="146"/>
      <c r="V48" s="146"/>
      <c r="W48" s="147"/>
      <c r="X48" s="145" t="s">
        <v>28</v>
      </c>
      <c r="Y48" s="146"/>
      <c r="Z48" s="147"/>
      <c r="AA48" s="10"/>
      <c r="AB48" s="10"/>
      <c r="AC48" s="10"/>
      <c r="AD48" s="10"/>
      <c r="AE48" s="145" t="s">
        <v>15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7"/>
      <c r="AS48" s="145" t="s">
        <v>26</v>
      </c>
      <c r="AT48" s="146"/>
      <c r="AU48" s="147"/>
      <c r="AV48" s="145" t="s">
        <v>27</v>
      </c>
      <c r="AW48" s="146"/>
      <c r="AX48" s="146"/>
      <c r="AY48" s="146"/>
      <c r="AZ48" s="147"/>
      <c r="BA48" s="145" t="s">
        <v>28</v>
      </c>
      <c r="BB48" s="146"/>
      <c r="BC48" s="147"/>
      <c r="BD48" s="60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9"/>
      <c r="BW48" s="59"/>
      <c r="BX48" s="59"/>
      <c r="BY48" s="59"/>
      <c r="BZ48" s="59"/>
      <c r="CA48" s="59"/>
      <c r="CB48" s="59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DJ48" s="60"/>
      <c r="DK48" s="60"/>
    </row>
    <row r="49" spans="2:116" ht="12.75">
      <c r="B49" s="186" t="s">
        <v>9</v>
      </c>
      <c r="C49" s="130"/>
      <c r="D49" s="187" t="s">
        <v>66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 s="127">
        <f>IF(ISBLANK($AZ$25),"",BN31)</f>
        <v>8</v>
      </c>
      <c r="Q49" s="128"/>
      <c r="R49" s="129"/>
      <c r="S49" s="130">
        <f>IF(ISBLANK($AZ$25),"",BO31)</f>
        <v>6</v>
      </c>
      <c r="T49" s="130"/>
      <c r="U49" s="11" t="s">
        <v>21</v>
      </c>
      <c r="V49" s="130">
        <f>IF(ISBLANK($AZ$25),"",BQ31)</f>
        <v>2</v>
      </c>
      <c r="W49" s="130"/>
      <c r="X49" s="134">
        <f>IF(ISBLANK($AZ$25),"",BR31)</f>
        <v>4</v>
      </c>
      <c r="Y49" s="135"/>
      <c r="Z49" s="136"/>
      <c r="AA49" s="4"/>
      <c r="AB49" s="4"/>
      <c r="AC49" s="4"/>
      <c r="AD49" s="4"/>
      <c r="AE49" s="186" t="s">
        <v>9</v>
      </c>
      <c r="AF49" s="130"/>
      <c r="AG49" s="187" t="s">
        <v>73</v>
      </c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9"/>
      <c r="AS49" s="127">
        <v>10</v>
      </c>
      <c r="AT49" s="128"/>
      <c r="AU49" s="129"/>
      <c r="AV49" s="130">
        <v>7</v>
      </c>
      <c r="AW49" s="130"/>
      <c r="AX49" s="11" t="s">
        <v>21</v>
      </c>
      <c r="AY49" s="130">
        <v>0</v>
      </c>
      <c r="AZ49" s="130"/>
      <c r="BA49" s="134">
        <v>7</v>
      </c>
      <c r="BB49" s="135"/>
      <c r="BC49" s="136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23" t="s">
        <v>10</v>
      </c>
      <c r="C50" s="122"/>
      <c r="D50" s="124" t="s">
        <v>65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19">
        <f>IF(ISBLANK($AZ$25),"",BN32)</f>
        <v>8</v>
      </c>
      <c r="Q50" s="120"/>
      <c r="R50" s="121"/>
      <c r="S50" s="122">
        <f>IF(ISBLANK($AZ$25),"",BO32)</f>
        <v>4</v>
      </c>
      <c r="T50" s="122"/>
      <c r="U50" s="12" t="s">
        <v>21</v>
      </c>
      <c r="V50" s="122">
        <f>IF(ISBLANK($AZ$25),"",BQ32)</f>
        <v>0</v>
      </c>
      <c r="W50" s="122"/>
      <c r="X50" s="131">
        <f>IF(ISBLANK($AZ$25),"",BR32)</f>
        <v>4</v>
      </c>
      <c r="Y50" s="132"/>
      <c r="Z50" s="133"/>
      <c r="AA50" s="4"/>
      <c r="AB50" s="4"/>
      <c r="AC50" s="4"/>
      <c r="AD50" s="4"/>
      <c r="AE50" s="123" t="s">
        <v>10</v>
      </c>
      <c r="AF50" s="122"/>
      <c r="AG50" s="124" t="s">
        <v>74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  <c r="AS50" s="119">
        <v>10</v>
      </c>
      <c r="AT50" s="120"/>
      <c r="AU50" s="121"/>
      <c r="AV50" s="122">
        <v>6</v>
      </c>
      <c r="AW50" s="122"/>
      <c r="AX50" s="12" t="s">
        <v>21</v>
      </c>
      <c r="AY50" s="122">
        <v>0</v>
      </c>
      <c r="AZ50" s="122"/>
      <c r="BA50" s="131">
        <v>6</v>
      </c>
      <c r="BB50" s="132"/>
      <c r="BC50" s="133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23" t="s">
        <v>11</v>
      </c>
      <c r="C51" s="122"/>
      <c r="D51" s="124" t="s">
        <v>75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  <c r="P51" s="119">
        <f>IF(ISBLANK($AZ$25),"",BN33)</f>
        <v>5</v>
      </c>
      <c r="Q51" s="120"/>
      <c r="R51" s="121"/>
      <c r="S51" s="122">
        <f>IF(ISBLANK($AZ$25),"",BO33)</f>
        <v>5</v>
      </c>
      <c r="T51" s="122"/>
      <c r="U51" s="12" t="s">
        <v>21</v>
      </c>
      <c r="V51" s="122">
        <f>IF(ISBLANK($AZ$25),"",BQ33)</f>
        <v>3</v>
      </c>
      <c r="W51" s="122"/>
      <c r="X51" s="131">
        <f>IF(ISBLANK($AZ$25),"",BR33)</f>
        <v>2</v>
      </c>
      <c r="Y51" s="132"/>
      <c r="Z51" s="133"/>
      <c r="AA51" s="4"/>
      <c r="AB51" s="4"/>
      <c r="AC51" s="4"/>
      <c r="AD51" s="4"/>
      <c r="AE51" s="123" t="s">
        <v>11</v>
      </c>
      <c r="AF51" s="122"/>
      <c r="AG51" s="124" t="s">
        <v>70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119">
        <v>2</v>
      </c>
      <c r="AT51" s="120"/>
      <c r="AU51" s="121"/>
      <c r="AV51" s="122">
        <f>IF(ISBLANK($AZ$27),"",BO40)</f>
        <v>0</v>
      </c>
      <c r="AW51" s="122"/>
      <c r="AX51" s="12" t="s">
        <v>21</v>
      </c>
      <c r="AY51" s="122">
        <v>2</v>
      </c>
      <c r="AZ51" s="122"/>
      <c r="BA51" s="131">
        <v>-2</v>
      </c>
      <c r="BB51" s="132"/>
      <c r="BC51" s="133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23" t="s">
        <v>12</v>
      </c>
      <c r="C52" s="122"/>
      <c r="D52" s="124" t="str">
        <f>IF(ISBLANK($AZ$25),"",BM34)</f>
        <v>SF Littel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19">
        <f>IF(ISBLANK($AZ$25),"",BN34)</f>
        <v>5</v>
      </c>
      <c r="Q52" s="120"/>
      <c r="R52" s="121"/>
      <c r="S52" s="122">
        <f>IF(ISBLANK($AZ$25),"",BO34)</f>
        <v>2</v>
      </c>
      <c r="T52" s="122"/>
      <c r="U52" s="12" t="s">
        <v>21</v>
      </c>
      <c r="V52" s="122">
        <f>IF(ISBLANK($AZ$25),"",BQ34)</f>
        <v>2</v>
      </c>
      <c r="W52" s="122"/>
      <c r="X52" s="131">
        <f>IF(ISBLANK($AZ$25),"",BR34)</f>
        <v>0</v>
      </c>
      <c r="Y52" s="132"/>
      <c r="Z52" s="133"/>
      <c r="AA52" s="4"/>
      <c r="AB52" s="4"/>
      <c r="AC52" s="4"/>
      <c r="AD52" s="4"/>
      <c r="AE52" s="123" t="s">
        <v>12</v>
      </c>
      <c r="AF52" s="122"/>
      <c r="AG52" s="124" t="s">
        <v>76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119">
        <v>2</v>
      </c>
      <c r="AT52" s="120"/>
      <c r="AU52" s="121"/>
      <c r="AV52" s="122">
        <v>0</v>
      </c>
      <c r="AW52" s="122"/>
      <c r="AX52" s="12" t="s">
        <v>21</v>
      </c>
      <c r="AY52" s="122">
        <v>4</v>
      </c>
      <c r="AZ52" s="122"/>
      <c r="BA52" s="131">
        <v>-4</v>
      </c>
      <c r="BB52" s="132"/>
      <c r="BC52" s="133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114" t="s">
        <v>13</v>
      </c>
      <c r="C53" s="115"/>
      <c r="D53" s="116" t="str">
        <f>IF(ISBLANK($AZ$25),"",BM35)</f>
        <v>SV Ahlhorn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111">
        <f>IF(ISBLANK($AZ$25),"",BN35)</f>
        <v>0</v>
      </c>
      <c r="Q53" s="112"/>
      <c r="R53" s="113"/>
      <c r="S53" s="109">
        <f>IF(ISBLANK($AZ$25),"",BO35)</f>
        <v>0</v>
      </c>
      <c r="T53" s="109"/>
      <c r="U53" s="13" t="s">
        <v>21</v>
      </c>
      <c r="V53" s="109">
        <f>IF(ISBLANK($AZ$25),"",BQ35)</f>
        <v>10</v>
      </c>
      <c r="W53" s="109"/>
      <c r="X53" s="191">
        <f>IF(ISBLANK($AZ$25),"",BR35)</f>
        <v>-10</v>
      </c>
      <c r="Y53" s="192"/>
      <c r="Z53" s="193"/>
      <c r="AA53" s="4"/>
      <c r="AB53" s="4"/>
      <c r="AC53" s="4"/>
      <c r="AD53" s="4"/>
      <c r="AE53" s="114" t="s">
        <v>13</v>
      </c>
      <c r="AF53" s="115"/>
      <c r="AG53" s="116" t="s">
        <v>77</v>
      </c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1">
        <v>2</v>
      </c>
      <c r="AT53" s="112"/>
      <c r="AU53" s="113"/>
      <c r="AV53" s="109">
        <v>0</v>
      </c>
      <c r="AW53" s="109"/>
      <c r="AX53" s="13" t="s">
        <v>21</v>
      </c>
      <c r="AY53" s="109">
        <v>8</v>
      </c>
      <c r="AZ53" s="109"/>
      <c r="BA53" s="191">
        <v>-8</v>
      </c>
      <c r="BB53" s="192"/>
      <c r="BC53" s="193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97" t="str">
        <f>$A$2</f>
        <v>FC Huntlosen e.V.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90" t="str">
        <f>$A$3</f>
        <v>5. Hunte-Hallen-Cup 2011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31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1">
        <v>0.7215277777777778</v>
      </c>
      <c r="I61" s="151"/>
      <c r="J61" s="151"/>
      <c r="K61" s="151"/>
      <c r="L61" s="15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52">
        <v>1</v>
      </c>
      <c r="V61" s="152" t="s">
        <v>5</v>
      </c>
      <c r="W61" s="24" t="s">
        <v>39</v>
      </c>
      <c r="X61" s="110">
        <v>0.00625</v>
      </c>
      <c r="Y61" s="110"/>
      <c r="Z61" s="110"/>
      <c r="AA61" s="110"/>
      <c r="AB61" s="11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0">
        <v>0.0006944444444444445</v>
      </c>
      <c r="AM61" s="110"/>
      <c r="AN61" s="110"/>
      <c r="AO61" s="110"/>
      <c r="AP61" s="11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37"/>
      <c r="CA63" s="37"/>
      <c r="CB63" s="37"/>
      <c r="CC63" s="61"/>
      <c r="CD63" s="61"/>
      <c r="CE63" s="61"/>
      <c r="CF63" s="61"/>
      <c r="CG63" s="61"/>
      <c r="CH63" s="6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86" ht="19.5" customHeight="1" thickBot="1">
      <c r="B64" s="107" t="s">
        <v>16</v>
      </c>
      <c r="C64" s="108"/>
      <c r="D64" s="102" t="s">
        <v>19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2" t="s">
        <v>48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2" t="s">
        <v>23</v>
      </c>
      <c r="AX64" s="103"/>
      <c r="AY64" s="103"/>
      <c r="AZ64" s="103"/>
      <c r="BA64" s="104"/>
      <c r="BB64" s="102"/>
      <c r="BC64" s="105"/>
      <c r="BZ64" s="37"/>
      <c r="CA64" s="37"/>
      <c r="CB64" s="62"/>
      <c r="CC64" s="61"/>
      <c r="CD64" s="61"/>
      <c r="CE64" s="61"/>
      <c r="CF64" s="61"/>
      <c r="CG64" s="61"/>
      <c r="CH64" s="61"/>
    </row>
    <row r="65" spans="2:86" ht="18" customHeight="1">
      <c r="B65" s="94">
        <v>21</v>
      </c>
      <c r="C65" s="79"/>
      <c r="D65" s="96">
        <f>H61</f>
        <v>0.7215277777777778</v>
      </c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86" t="str">
        <f>IF(ISBLANK(AZ42),"",$D$53)</f>
        <v>SV Ahlhorn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5" t="s">
        <v>22</v>
      </c>
      <c r="AF65" s="87" t="str">
        <f>IF(ISBLANK(AZ44),"",$AG$53)</f>
        <v>SV Grün Weiß Kleinenkneten</v>
      </c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8"/>
      <c r="AW65" s="89">
        <v>0</v>
      </c>
      <c r="AX65" s="75"/>
      <c r="AY65" s="75" t="s">
        <v>21</v>
      </c>
      <c r="AZ65" s="75">
        <v>3</v>
      </c>
      <c r="BA65" s="76"/>
      <c r="BB65" s="79"/>
      <c r="BC65" s="80"/>
      <c r="BZ65" s="37"/>
      <c r="CA65" s="37"/>
      <c r="CB65" s="62"/>
      <c r="CC65" s="61"/>
      <c r="CD65" s="61"/>
      <c r="CE65" s="61"/>
      <c r="CF65" s="61"/>
      <c r="CG65" s="61"/>
      <c r="CH65" s="61"/>
    </row>
    <row r="66" spans="2:55" ht="12" customHeight="1" thickBot="1">
      <c r="B66" s="95"/>
      <c r="C66" s="8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3" t="s">
        <v>49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6"/>
      <c r="AF66" s="84" t="s">
        <v>50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5"/>
      <c r="AW66" s="90"/>
      <c r="AX66" s="77"/>
      <c r="AY66" s="77"/>
      <c r="AZ66" s="77"/>
      <c r="BA66" s="78"/>
      <c r="BB66" s="81"/>
      <c r="BC66" s="82"/>
    </row>
    <row r="67" spans="2:55" ht="12" customHeight="1" thickBot="1"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7"/>
      <c r="AY67" s="67"/>
      <c r="AZ67" s="67"/>
      <c r="BA67" s="67"/>
      <c r="BB67" s="63"/>
      <c r="BC67" s="63"/>
    </row>
    <row r="68" spans="2:55" ht="19.5" customHeight="1" thickBot="1">
      <c r="B68" s="91" t="s">
        <v>16</v>
      </c>
      <c r="C68" s="92"/>
      <c r="D68" s="93" t="s">
        <v>19</v>
      </c>
      <c r="E68" s="73"/>
      <c r="F68" s="73"/>
      <c r="G68" s="73"/>
      <c r="H68" s="73"/>
      <c r="I68" s="73"/>
      <c r="J68" s="73"/>
      <c r="K68" s="73"/>
      <c r="L68" s="73"/>
      <c r="M68" s="73"/>
      <c r="N68" s="74"/>
      <c r="O68" s="93" t="s">
        <v>55</v>
      </c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4"/>
      <c r="AW68" s="93" t="s">
        <v>23</v>
      </c>
      <c r="AX68" s="73"/>
      <c r="AY68" s="73"/>
      <c r="AZ68" s="73"/>
      <c r="BA68" s="74"/>
      <c r="BB68" s="93"/>
      <c r="BC68" s="106"/>
    </row>
    <row r="69" spans="2:55" ht="18" customHeight="1">
      <c r="B69" s="94">
        <v>22</v>
      </c>
      <c r="C69" s="79"/>
      <c r="D69" s="96">
        <v>0.7284722222222223</v>
      </c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86" t="str">
        <f>IF(ISBLANK(AZ42),"",$D$49)</f>
        <v>FC Huntlosen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5" t="s">
        <v>22</v>
      </c>
      <c r="AF69" s="87" t="str">
        <f>IF(ISBLANK(AZ44),"",$AG$50)</f>
        <v>TSV Großenkneten</v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/>
      <c r="AW69" s="89">
        <v>0</v>
      </c>
      <c r="AX69" s="75"/>
      <c r="AY69" s="75" t="s">
        <v>21</v>
      </c>
      <c r="AZ69" s="75">
        <v>1</v>
      </c>
      <c r="BA69" s="76"/>
      <c r="BB69" s="79"/>
      <c r="BC69" s="80"/>
    </row>
    <row r="70" spans="2:55" ht="12" customHeight="1" thickBot="1">
      <c r="B70" s="95"/>
      <c r="C70" s="81"/>
      <c r="D70" s="99"/>
      <c r="E70" s="100"/>
      <c r="F70" s="100"/>
      <c r="G70" s="100"/>
      <c r="H70" s="100"/>
      <c r="I70" s="100"/>
      <c r="J70" s="100"/>
      <c r="K70" s="100"/>
      <c r="L70" s="100"/>
      <c r="M70" s="100"/>
      <c r="N70" s="101"/>
      <c r="O70" s="83" t="s">
        <v>33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6"/>
      <c r="AF70" s="84" t="s">
        <v>34</v>
      </c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5"/>
      <c r="AW70" s="90"/>
      <c r="AX70" s="77"/>
      <c r="AY70" s="77"/>
      <c r="AZ70" s="77"/>
      <c r="BA70" s="78"/>
      <c r="BB70" s="81"/>
      <c r="BC70" s="82"/>
    </row>
    <row r="71" spans="78:116" ht="3.75" customHeight="1" thickBot="1">
      <c r="BZ71" s="37"/>
      <c r="CA71" s="37"/>
      <c r="CB71" s="37"/>
      <c r="CC71" s="61"/>
      <c r="CD71" s="61"/>
      <c r="CE71" s="61"/>
      <c r="CF71" s="61"/>
      <c r="CG71" s="61"/>
      <c r="CH71" s="61"/>
      <c r="DL71" s="20"/>
    </row>
    <row r="72" spans="2:86" ht="19.5" customHeight="1" thickBot="1">
      <c r="B72" s="91" t="s">
        <v>16</v>
      </c>
      <c r="C72" s="92"/>
      <c r="D72" s="93" t="s">
        <v>19</v>
      </c>
      <c r="E72" s="73"/>
      <c r="F72" s="73"/>
      <c r="G72" s="73"/>
      <c r="H72" s="73"/>
      <c r="I72" s="73"/>
      <c r="J72" s="73"/>
      <c r="K72" s="73"/>
      <c r="L72" s="73"/>
      <c r="M72" s="73"/>
      <c r="N72" s="74"/>
      <c r="O72" s="93" t="s">
        <v>56</v>
      </c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4"/>
      <c r="AW72" s="93" t="s">
        <v>23</v>
      </c>
      <c r="AX72" s="73"/>
      <c r="AY72" s="73"/>
      <c r="AZ72" s="73"/>
      <c r="BA72" s="74"/>
      <c r="BB72" s="93"/>
      <c r="BC72" s="106"/>
      <c r="BZ72" s="37"/>
      <c r="CA72" s="37"/>
      <c r="CB72" s="62"/>
      <c r="CC72" s="61"/>
      <c r="CD72" s="61"/>
      <c r="CE72" s="61"/>
      <c r="CF72" s="61"/>
      <c r="CG72" s="61"/>
      <c r="CH72" s="61"/>
    </row>
    <row r="73" spans="2:86" ht="18" customHeight="1">
      <c r="B73" s="94">
        <v>23</v>
      </c>
      <c r="C73" s="79"/>
      <c r="D73" s="96">
        <v>0.7354166666666666</v>
      </c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6" t="str">
        <f>IF(ISBLANK(AZ44),"",$AG$49)</f>
        <v>SG Findorff</v>
      </c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5" t="s">
        <v>22</v>
      </c>
      <c r="AF73" s="87" t="str">
        <f>IF(ISBLANK(AZ42),"",$D$50)</f>
        <v>FC Hude</v>
      </c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8"/>
      <c r="AW73" s="89">
        <v>1</v>
      </c>
      <c r="AX73" s="75"/>
      <c r="AY73" s="75" t="s">
        <v>21</v>
      </c>
      <c r="AZ73" s="75">
        <v>0</v>
      </c>
      <c r="BA73" s="76"/>
      <c r="BB73" s="79"/>
      <c r="BC73" s="80"/>
      <c r="BZ73" s="37"/>
      <c r="CA73" s="37"/>
      <c r="CB73" s="62"/>
      <c r="CC73" s="61"/>
      <c r="CD73" s="61"/>
      <c r="CE73" s="61"/>
      <c r="CF73" s="61"/>
      <c r="CG73" s="61"/>
      <c r="CH73" s="61"/>
    </row>
    <row r="74" spans="2:55" ht="12" customHeight="1" thickBot="1">
      <c r="B74" s="95"/>
      <c r="C74" s="81"/>
      <c r="D74" s="99"/>
      <c r="E74" s="100"/>
      <c r="F74" s="100"/>
      <c r="G74" s="100"/>
      <c r="H74" s="100"/>
      <c r="I74" s="100"/>
      <c r="J74" s="100"/>
      <c r="K74" s="100"/>
      <c r="L74" s="100"/>
      <c r="M74" s="100"/>
      <c r="N74" s="101"/>
      <c r="O74" s="83" t="s">
        <v>35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16"/>
      <c r="AF74" s="84" t="s">
        <v>32</v>
      </c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5"/>
      <c r="AW74" s="90"/>
      <c r="AX74" s="77"/>
      <c r="AY74" s="77"/>
      <c r="AZ74" s="77"/>
      <c r="BA74" s="78"/>
      <c r="BB74" s="81"/>
      <c r="BC74" s="82"/>
    </row>
    <row r="75" spans="2:55" ht="7.5" customHeight="1" thickBot="1"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7"/>
      <c r="AY75" s="67"/>
      <c r="AZ75" s="67"/>
      <c r="BA75" s="67"/>
      <c r="BB75" s="63"/>
      <c r="BC75" s="63"/>
    </row>
    <row r="76" spans="2:55" ht="19.5" customHeight="1" thickBot="1">
      <c r="B76" s="107" t="s">
        <v>16</v>
      </c>
      <c r="C76" s="108"/>
      <c r="D76" s="102" t="s">
        <v>19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 t="s">
        <v>47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4"/>
      <c r="AW76" s="102" t="s">
        <v>23</v>
      </c>
      <c r="AX76" s="103"/>
      <c r="AY76" s="103"/>
      <c r="AZ76" s="103"/>
      <c r="BA76" s="104"/>
      <c r="BB76" s="102"/>
      <c r="BC76" s="105"/>
    </row>
    <row r="77" spans="2:55" ht="18" customHeight="1">
      <c r="B77" s="94">
        <v>24</v>
      </c>
      <c r="C77" s="79"/>
      <c r="D77" s="96">
        <f>$D$73+$U$61*$X$61+$AL$61</f>
        <v>0.742361111111111</v>
      </c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6" t="str">
        <f>IF(ISBLANK(AZ42),"",$D$52)</f>
        <v>SF Littel</v>
      </c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5" t="s">
        <v>22</v>
      </c>
      <c r="AF77" s="87" t="str">
        <f>IF(ISBLANK(AZ44),"",$AG$52)</f>
        <v>TV Munderloh II</v>
      </c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8"/>
      <c r="AW77" s="89">
        <v>0</v>
      </c>
      <c r="AX77" s="75"/>
      <c r="AY77" s="75" t="s">
        <v>21</v>
      </c>
      <c r="AZ77" s="75">
        <v>1</v>
      </c>
      <c r="BA77" s="76"/>
      <c r="BB77" s="79"/>
      <c r="BC77" s="80"/>
    </row>
    <row r="78" spans="2:55" ht="12" customHeight="1" thickBot="1">
      <c r="B78" s="95"/>
      <c r="C78" s="81"/>
      <c r="D78" s="99"/>
      <c r="E78" s="100"/>
      <c r="F78" s="100"/>
      <c r="G78" s="100"/>
      <c r="H78" s="100"/>
      <c r="I78" s="100"/>
      <c r="J78" s="100"/>
      <c r="K78" s="100"/>
      <c r="L78" s="100"/>
      <c r="M78" s="100"/>
      <c r="N78" s="101"/>
      <c r="O78" s="83" t="s">
        <v>51</v>
      </c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16"/>
      <c r="AF78" s="84" t="s">
        <v>52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5"/>
      <c r="AW78" s="90"/>
      <c r="AX78" s="77"/>
      <c r="AY78" s="77"/>
      <c r="AZ78" s="77"/>
      <c r="BA78" s="78"/>
      <c r="BB78" s="81"/>
      <c r="BC78" s="82"/>
    </row>
    <row r="79" spans="78:116" ht="3.75" customHeight="1" thickBot="1">
      <c r="BZ79" s="37"/>
      <c r="CA79" s="37"/>
      <c r="CB79" s="37"/>
      <c r="CC79" s="61"/>
      <c r="CD79" s="61"/>
      <c r="CE79" s="61"/>
      <c r="CF79" s="61"/>
      <c r="CG79" s="61"/>
      <c r="CH79" s="61"/>
      <c r="DL79" s="20"/>
    </row>
    <row r="80" spans="2:86" ht="19.5" customHeight="1" thickBot="1">
      <c r="B80" s="107" t="s">
        <v>16</v>
      </c>
      <c r="C80" s="108"/>
      <c r="D80" s="102" t="s">
        <v>19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2" t="s">
        <v>46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2" t="s">
        <v>23</v>
      </c>
      <c r="AX80" s="103"/>
      <c r="AY80" s="103"/>
      <c r="AZ80" s="103"/>
      <c r="BA80" s="104"/>
      <c r="BB80" s="102"/>
      <c r="BC80" s="105"/>
      <c r="BZ80" s="37"/>
      <c r="CA80" s="37"/>
      <c r="CB80" s="62"/>
      <c r="CC80" s="61"/>
      <c r="CD80" s="61"/>
      <c r="CE80" s="61"/>
      <c r="CF80" s="61"/>
      <c r="CG80" s="61"/>
      <c r="CH80" s="61"/>
    </row>
    <row r="81" spans="2:86" ht="18" customHeight="1">
      <c r="B81" s="94">
        <v>25</v>
      </c>
      <c r="C81" s="79"/>
      <c r="D81" s="96">
        <f>D$77+U$61*X$61+$AL$61</f>
        <v>0.7493055555555554</v>
      </c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6" t="str">
        <f>IF(ISBLANK(AZ42),"",$D$51)</f>
        <v>TV Munderloh I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15" t="s">
        <v>22</v>
      </c>
      <c r="AF81" s="87" t="str">
        <f>IF(ISBLANK(AZ44),"",$AG$51)</f>
        <v>VfL Wildeshausen</v>
      </c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8"/>
      <c r="AW81" s="89">
        <v>1</v>
      </c>
      <c r="AX81" s="75"/>
      <c r="AY81" s="75" t="s">
        <v>21</v>
      </c>
      <c r="AZ81" s="75">
        <v>2</v>
      </c>
      <c r="BA81" s="76"/>
      <c r="BB81" s="79" t="s">
        <v>80</v>
      </c>
      <c r="BC81" s="80"/>
      <c r="BZ81" s="37"/>
      <c r="CA81" s="37"/>
      <c r="CB81" s="62"/>
      <c r="CC81" s="61"/>
      <c r="CD81" s="61"/>
      <c r="CE81" s="61"/>
      <c r="CF81" s="61"/>
      <c r="CG81" s="61"/>
      <c r="CH81" s="61"/>
    </row>
    <row r="82" spans="2:55" ht="12" customHeight="1" thickBot="1">
      <c r="B82" s="95"/>
      <c r="C82" s="81"/>
      <c r="D82" s="99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83" t="s">
        <v>53</v>
      </c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16"/>
      <c r="AF82" s="84" t="s">
        <v>54</v>
      </c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90"/>
      <c r="AX82" s="77"/>
      <c r="AY82" s="77"/>
      <c r="AZ82" s="77"/>
      <c r="BA82" s="78"/>
      <c r="BB82" s="81"/>
      <c r="BC82" s="82"/>
    </row>
    <row r="83" ht="7.5" customHeight="1" thickBot="1"/>
    <row r="84" spans="2:55" ht="19.5" customHeight="1" thickBot="1">
      <c r="B84" s="198" t="s">
        <v>16</v>
      </c>
      <c r="C84" s="199"/>
      <c r="D84" s="200" t="s">
        <v>19</v>
      </c>
      <c r="E84" s="201"/>
      <c r="F84" s="201"/>
      <c r="G84" s="201"/>
      <c r="H84" s="201"/>
      <c r="I84" s="201"/>
      <c r="J84" s="201"/>
      <c r="K84" s="201"/>
      <c r="L84" s="201"/>
      <c r="M84" s="201"/>
      <c r="N84" s="202"/>
      <c r="O84" s="200" t="s">
        <v>36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2"/>
      <c r="AW84" s="200" t="s">
        <v>23</v>
      </c>
      <c r="AX84" s="201"/>
      <c r="AY84" s="201"/>
      <c r="AZ84" s="201"/>
      <c r="BA84" s="202"/>
      <c r="BB84" s="200"/>
      <c r="BC84" s="203"/>
    </row>
    <row r="85" spans="2:55" ht="18" customHeight="1">
      <c r="B85" s="94">
        <v>26</v>
      </c>
      <c r="C85" s="79"/>
      <c r="D85" s="96">
        <f>D$81+U$61*X$61+$AL$61</f>
        <v>0.7562499999999999</v>
      </c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6" t="str">
        <f>IF(ISBLANK($AZ$69)," ",IF($AW$69&lt;$AZ$69,$O$69,IF($AZ$69&lt;$AW$69,$AF$69)))</f>
        <v>FC Huntlosen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15" t="s">
        <v>22</v>
      </c>
      <c r="AF85" s="87" t="str">
        <f>IF(ISBLANK($AZ$73)," ",IF($AW$73&lt;$AZ$73,$O$73,IF($AZ$73&lt;$AW$73,$AF$73)))</f>
        <v>FC Hude</v>
      </c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8"/>
      <c r="AW85" s="89">
        <v>0</v>
      </c>
      <c r="AX85" s="75"/>
      <c r="AY85" s="75" t="s">
        <v>21</v>
      </c>
      <c r="AZ85" s="75">
        <v>1</v>
      </c>
      <c r="BA85" s="76"/>
      <c r="BB85" s="79"/>
      <c r="BC85" s="80"/>
    </row>
    <row r="86" spans="2:55" ht="12" customHeight="1" thickBot="1">
      <c r="B86" s="95"/>
      <c r="C86" s="81"/>
      <c r="D86" s="99"/>
      <c r="E86" s="100"/>
      <c r="F86" s="100"/>
      <c r="G86" s="100"/>
      <c r="H86" s="100"/>
      <c r="I86" s="100"/>
      <c r="J86" s="100"/>
      <c r="K86" s="100"/>
      <c r="L86" s="100"/>
      <c r="M86" s="100"/>
      <c r="N86" s="101"/>
      <c r="O86" s="83" t="s">
        <v>57</v>
      </c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16"/>
      <c r="AF86" s="84" t="s">
        <v>58</v>
      </c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  <c r="AW86" s="90"/>
      <c r="AX86" s="77"/>
      <c r="AY86" s="77"/>
      <c r="AZ86" s="77"/>
      <c r="BA86" s="78"/>
      <c r="BB86" s="81"/>
      <c r="BC86" s="82"/>
    </row>
    <row r="87" ht="3.75" customHeight="1" thickBot="1"/>
    <row r="88" spans="2:55" ht="19.5" customHeight="1" thickBot="1">
      <c r="B88" s="198" t="s">
        <v>16</v>
      </c>
      <c r="C88" s="199"/>
      <c r="D88" s="200" t="s">
        <v>19</v>
      </c>
      <c r="E88" s="201"/>
      <c r="F88" s="201"/>
      <c r="G88" s="201"/>
      <c r="H88" s="201"/>
      <c r="I88" s="201"/>
      <c r="J88" s="201"/>
      <c r="K88" s="201"/>
      <c r="L88" s="201"/>
      <c r="M88" s="201"/>
      <c r="N88" s="202"/>
      <c r="O88" s="200" t="s">
        <v>37</v>
      </c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2"/>
      <c r="AW88" s="200" t="s">
        <v>23</v>
      </c>
      <c r="AX88" s="201"/>
      <c r="AY88" s="201"/>
      <c r="AZ88" s="201"/>
      <c r="BA88" s="202"/>
      <c r="BB88" s="200"/>
      <c r="BC88" s="203"/>
    </row>
    <row r="89" spans="2:55" ht="18" customHeight="1">
      <c r="B89" s="94">
        <v>27</v>
      </c>
      <c r="C89" s="79"/>
      <c r="D89" s="96">
        <f>D$85+U$61*X$61+$AL$61</f>
        <v>0.7631944444444443</v>
      </c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86" t="str">
        <f>IF(ISBLANK($AZ$69)," ",IF($AW$69&gt;$AZ$69,$O$69,IF($AZ$69&gt;$AW$69,$AF$69)))</f>
        <v>TSV Großenkneten</v>
      </c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5" t="s">
        <v>22</v>
      </c>
      <c r="AF89" s="87" t="str">
        <f>IF(ISBLANK($AZ$73)," ",IF($AW$73&gt;$AZ$73,$O$73,IF($AZ$73&gt;$AW$73,$AF$73)))</f>
        <v>SG Findorff</v>
      </c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  <c r="AW89" s="89">
        <v>1</v>
      </c>
      <c r="AX89" s="75"/>
      <c r="AY89" s="75" t="s">
        <v>21</v>
      </c>
      <c r="AZ89" s="75">
        <v>0</v>
      </c>
      <c r="BA89" s="76"/>
      <c r="BB89" s="79" t="s">
        <v>80</v>
      </c>
      <c r="BC89" s="80"/>
    </row>
    <row r="90" spans="2:55" ht="12" customHeight="1" thickBot="1">
      <c r="B90" s="95"/>
      <c r="C90" s="81"/>
      <c r="D90" s="99"/>
      <c r="E90" s="100"/>
      <c r="F90" s="100"/>
      <c r="G90" s="100"/>
      <c r="H90" s="100"/>
      <c r="I90" s="100"/>
      <c r="J90" s="100"/>
      <c r="K90" s="100"/>
      <c r="L90" s="100"/>
      <c r="M90" s="100"/>
      <c r="N90" s="101"/>
      <c r="O90" s="83" t="s">
        <v>59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16"/>
      <c r="AF90" s="84" t="s">
        <v>60</v>
      </c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5"/>
      <c r="AW90" s="90"/>
      <c r="AX90" s="77"/>
      <c r="AY90" s="77"/>
      <c r="AZ90" s="77"/>
      <c r="BA90" s="78"/>
      <c r="BB90" s="81"/>
      <c r="BC90" s="82"/>
    </row>
    <row r="91" ht="12.75">
      <c r="L91" t="s">
        <v>78</v>
      </c>
    </row>
    <row r="92" spans="2:73" ht="12.75">
      <c r="B92" s="1" t="s">
        <v>61</v>
      </c>
      <c r="L92" t="s">
        <v>79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8.25" customHeight="1" thickBot="1"/>
    <row r="94" spans="9:48" ht="25.5" customHeight="1">
      <c r="I94" s="204" t="s">
        <v>9</v>
      </c>
      <c r="J94" s="205"/>
      <c r="K94" s="205"/>
      <c r="L94" s="17"/>
      <c r="M94" s="208" t="str">
        <f>IF(ISBLANK($AZ$89)," ",IF($AW$89&gt;$AZ$89,$O$89,IF($AZ$89&gt;$AW$89,$AF$89)))</f>
        <v>TSV Großenkneten</v>
      </c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9"/>
    </row>
    <row r="95" spans="9:48" ht="25.5" customHeight="1">
      <c r="I95" s="72" t="s">
        <v>10</v>
      </c>
      <c r="J95" s="71"/>
      <c r="K95" s="71"/>
      <c r="L95" s="18"/>
      <c r="M95" s="206" t="str">
        <f>IF(ISBLANK($AZ$89)," ",IF($AW$89&lt;$AZ$89,$O$89,IF($AZ$89&lt;$AW$89,$AF$89)))</f>
        <v>SG Findorff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7"/>
    </row>
    <row r="96" spans="9:48" ht="25.5" customHeight="1">
      <c r="I96" s="72" t="s">
        <v>11</v>
      </c>
      <c r="J96" s="71"/>
      <c r="K96" s="71"/>
      <c r="L96" s="18"/>
      <c r="M96" s="206" t="str">
        <f>IF(ISBLANK($AZ$85)," ",IF($AW$85&gt;$AZ$85,$O$85,IF($AZ$85&gt;$AW$85,$AF$85)))</f>
        <v>FC Hude</v>
      </c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7"/>
    </row>
    <row r="97" spans="9:48" ht="25.5" customHeight="1">
      <c r="I97" s="72" t="s">
        <v>12</v>
      </c>
      <c r="J97" s="71"/>
      <c r="K97" s="71"/>
      <c r="L97" s="18"/>
      <c r="M97" s="206" t="str">
        <f>IF(ISBLANK($AZ$85)," ",IF($AW$85&lt;$AZ$85,$O$85,IF($AZ$85&lt;$AW$85,$AF$85)))</f>
        <v>FC Huntlosen</v>
      </c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7"/>
    </row>
    <row r="98" spans="9:48" ht="25.5" customHeight="1">
      <c r="I98" s="72" t="s">
        <v>13</v>
      </c>
      <c r="J98" s="71"/>
      <c r="K98" s="71"/>
      <c r="L98" s="18"/>
      <c r="M98" s="206" t="str">
        <f>IF(ISBLANK($AZ$81)," ",IF($AW$81&gt;$AZ$81,$O$81,IF($AZ$81&gt;$AW$81,$AF$81)))</f>
        <v>VfL Wildeshausen</v>
      </c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7"/>
    </row>
    <row r="99" spans="9:48" ht="25.5" customHeight="1">
      <c r="I99" s="72" t="s">
        <v>41</v>
      </c>
      <c r="J99" s="71"/>
      <c r="K99" s="71"/>
      <c r="L99" s="18"/>
      <c r="M99" s="206" t="str">
        <f>IF(ISBLANK($AZ$81)," ",IF($AW$81&lt;$AZ$81,$O$81,IF($AZ$81&lt;$AW$81,$AF$81)))</f>
        <v>TV Munderloh I</v>
      </c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7"/>
    </row>
    <row r="100" spans="9:48" ht="25.5" customHeight="1">
      <c r="I100" s="72" t="s">
        <v>42</v>
      </c>
      <c r="J100" s="71"/>
      <c r="K100" s="71"/>
      <c r="L100" s="18"/>
      <c r="M100" s="206" t="str">
        <f>IF(ISBLANK($AZ$77)," ",IF($AW$77&gt;$AZ$77,$O$77,IF($AZ$77&gt;$AW$77,$AF$77)))</f>
        <v>TV Munderloh II</v>
      </c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7"/>
    </row>
    <row r="101" spans="9:48" ht="25.5" customHeight="1">
      <c r="I101" s="72" t="s">
        <v>43</v>
      </c>
      <c r="J101" s="71"/>
      <c r="K101" s="71"/>
      <c r="L101" s="18"/>
      <c r="M101" s="206" t="str">
        <f>IF(ISBLANK($AZ$77)," ",IF($AW$77&lt;$AZ$77,$O$77,IF($AZ$77&lt;$AW$77,$AF$77)))</f>
        <v>SF Littel</v>
      </c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7"/>
    </row>
    <row r="102" spans="9:48" ht="25.5" customHeight="1">
      <c r="I102" s="72" t="s">
        <v>44</v>
      </c>
      <c r="J102" s="71"/>
      <c r="K102" s="71"/>
      <c r="L102" s="18"/>
      <c r="M102" s="206" t="str">
        <f>IF(ISBLANK($AZ$65)," ",IF($AW$65&gt;$AZ$65,$O$65,IF($AZ$65&gt;$AW$65,$AF$65)))</f>
        <v>SV Grün Weiß Kleinenkneten</v>
      </c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7"/>
    </row>
    <row r="103" spans="9:48" ht="25.5" customHeight="1" thickBot="1">
      <c r="I103" s="210" t="s">
        <v>45</v>
      </c>
      <c r="J103" s="211"/>
      <c r="K103" s="211"/>
      <c r="L103" s="19"/>
      <c r="M103" s="212" t="str">
        <f>IF(ISBLANK($AZ$65)," ",IF($AW$65&lt;$AZ$65,$O$65,IF($AZ$65&lt;$AW$65,$AF$65)))</f>
        <v>SV Ahlhorn</v>
      </c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3"/>
    </row>
  </sheetData>
  <mergeCells count="418"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I99:K99"/>
    <mergeCell ref="I102:K102"/>
    <mergeCell ref="M102:AV102"/>
    <mergeCell ref="I98:K98"/>
    <mergeCell ref="M98:AV98"/>
    <mergeCell ref="M99:AV99"/>
    <mergeCell ref="I100:K100"/>
    <mergeCell ref="M100:AV100"/>
    <mergeCell ref="I101:K101"/>
    <mergeCell ref="M101:AV101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W89:AX90"/>
    <mergeCell ref="AY89:AY90"/>
    <mergeCell ref="AZ89:BA90"/>
    <mergeCell ref="BB89:BC90"/>
    <mergeCell ref="AW88:BA88"/>
    <mergeCell ref="B89:C90"/>
    <mergeCell ref="D89:N90"/>
    <mergeCell ref="O89:AD89"/>
    <mergeCell ref="AF89:AV89"/>
    <mergeCell ref="AF90:AV90"/>
    <mergeCell ref="O86:AD86"/>
    <mergeCell ref="AF86:AV86"/>
    <mergeCell ref="B88:C88"/>
    <mergeCell ref="D88:N88"/>
    <mergeCell ref="O88:AV88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D84:N84"/>
    <mergeCell ref="O84:AV84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D80:N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N66"/>
    <mergeCell ref="B76:C76"/>
    <mergeCell ref="B65:C66"/>
    <mergeCell ref="D77:N78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D68:N68"/>
    <mergeCell ref="B69:C70"/>
    <mergeCell ref="D69:N70"/>
    <mergeCell ref="B73:C74"/>
    <mergeCell ref="D73:N74"/>
    <mergeCell ref="B77:C78"/>
    <mergeCell ref="D76:N76"/>
    <mergeCell ref="AF69:AV69"/>
    <mergeCell ref="AW69:AX70"/>
    <mergeCell ref="AY69:AY70"/>
    <mergeCell ref="AZ69:BA70"/>
    <mergeCell ref="O70:AD70"/>
    <mergeCell ref="AF70:AV70"/>
    <mergeCell ref="B72:C72"/>
    <mergeCell ref="D72:N72"/>
    <mergeCell ref="O72:AV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2011-01-23T17:53:01Z</cp:lastPrinted>
  <dcterms:created xsi:type="dcterms:W3CDTF">2002-02-21T07:48:38Z</dcterms:created>
  <dcterms:modified xsi:type="dcterms:W3CDTF">2011-01-23T17:53:07Z</dcterms:modified>
  <cp:category/>
  <cp:version/>
  <cp:contentType/>
  <cp:contentStatus/>
</cp:coreProperties>
</file>