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'PC-Version'!$A$1:$BG$104</definedName>
  </definedNames>
  <calcPr fullCalcOnLoad="1"/>
</workbook>
</file>

<file path=xl/sharedStrings.xml><?xml version="1.0" encoding="utf-8"?>
<sst xmlns="http://schemas.openxmlformats.org/spreadsheetml/2006/main" count="259" uniqueCount="70">
  <si>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</si>
  <si>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</si>
  <si>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</si>
  <si>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</si>
  <si>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</si>
  <si>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</si>
  <si>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</si>
  <si>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</si>
  <si>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</si>
  <si>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</si>
  <si>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</si>
  <si>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</si>
  <si>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</si>
  <si>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</si>
  <si>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</si>
  <si>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</si>
  <si>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</si>
  <si>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</si>
  <si>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</si>
  <si>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</si>
  <si>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</si>
  <si>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</si>
  <si>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</si>
  <si>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</si>
  <si>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</si>
  <si>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</si>
  <si>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</si>
  <si>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</si>
  <si>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</si>
  <si>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Endspiel</t>
  </si>
  <si>
    <t>x</t>
  </si>
  <si>
    <t>6.</t>
  </si>
  <si>
    <t>Spiel um Platz 3</t>
  </si>
  <si>
    <t>Am</t>
  </si>
  <si>
    <t>Spiel um Platz 5</t>
  </si>
  <si>
    <t>IV. Zwischenrunde</t>
  </si>
  <si>
    <t>1x</t>
  </si>
  <si>
    <t>Gruppe 1</t>
  </si>
  <si>
    <t>Gruppe 2</t>
  </si>
  <si>
    <t>V. Spielplan Zwischenrunde</t>
  </si>
  <si>
    <t>VI. Abschlußtabellen Zwischenrunde</t>
  </si>
  <si>
    <t>3. Gruppe 1</t>
  </si>
  <si>
    <t>3. Gruppe 2</t>
  </si>
  <si>
    <t>2. Gruppe 1</t>
  </si>
  <si>
    <t>2. Gruppe 2</t>
  </si>
  <si>
    <t>1. Gruppe 1</t>
  </si>
  <si>
    <t>1. Gruppe 2</t>
  </si>
  <si>
    <t>VII. Endrunde</t>
  </si>
  <si>
    <t>VIII. Platzierungen</t>
  </si>
  <si>
    <t>FC Huntlosen e.V.</t>
  </si>
  <si>
    <t>7. Hunte-Hallen-Cup 2013</t>
  </si>
  <si>
    <r>
      <t>Fußball Hallenturnier für -C</t>
    </r>
    <r>
      <rPr>
        <b/>
        <sz val="12"/>
        <rFont val="Arial"/>
        <family val="2"/>
      </rPr>
      <t>- Jugend</t>
    </r>
    <r>
      <rPr>
        <sz val="12"/>
        <rFont val="Arial"/>
        <family val="2"/>
      </rPr>
      <t xml:space="preserve"> - Mannschaften </t>
    </r>
  </si>
  <si>
    <t>Samstag</t>
  </si>
  <si>
    <t>in der Sporthalle am Marschkamp, Huntlosen</t>
  </si>
  <si>
    <t>9.</t>
  </si>
  <si>
    <t>8.</t>
  </si>
  <si>
    <t>7.</t>
  </si>
  <si>
    <t>SG Neustadt/Oldenbrock/ Ovelgönne</t>
  </si>
  <si>
    <t>FC Rastede</t>
  </si>
  <si>
    <t>JSG Neuenkirchen</t>
  </si>
  <si>
    <t>SV Ahlhorn</t>
  </si>
  <si>
    <t>SGDHI Harpstedt</t>
  </si>
  <si>
    <t>TSG Hatten/ SW Oldenburg</t>
  </si>
  <si>
    <t>FC Huntlosen</t>
  </si>
  <si>
    <t>BW Lohne II</t>
  </si>
  <si>
    <t>BW Lohne I</t>
  </si>
  <si>
    <t>TSG Hatten/SW Oldenburg</t>
  </si>
  <si>
    <t>TSK: Lukas Liedmann BW Lohne I</t>
  </si>
  <si>
    <t>SG Neustadt/Oldenbrock/Ovelgönne</t>
  </si>
  <si>
    <t>BTW: Pascal Schonau SV Ahlhorn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</si>
</sst>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22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left" vertical="center"/>
      <protection hidden="1"/>
    </xf>
    <xf numFmtId="0" fontId="18" fillId="2" borderId="12" xfId="0" applyFont="1" applyFill="1" applyBorder="1" applyAlignment="1" applyProtection="1">
      <alignment horizontal="left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left" vertical="center"/>
      <protection hidden="1"/>
    </xf>
    <xf numFmtId="0" fontId="18" fillId="2" borderId="14" xfId="0" applyFont="1" applyFill="1" applyBorder="1" applyAlignment="1" applyProtection="1">
      <alignment horizontal="left" vertical="center"/>
      <protection hidden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left" vertical="center"/>
      <protection hidden="1"/>
    </xf>
    <xf numFmtId="0" fontId="18" fillId="2" borderId="20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left" vertical="center"/>
      <protection hidden="1"/>
    </xf>
    <xf numFmtId="0" fontId="18" fillId="2" borderId="20" xfId="0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shrinkToFit="1"/>
    </xf>
    <xf numFmtId="20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0" fillId="0" borderId="3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6" borderId="29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3" xfId="0" applyFont="1" applyBorder="1" applyAlignment="1">
      <alignment horizontal="left" shrinkToFit="1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6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center"/>
    </xf>
    <xf numFmtId="0" fontId="0" fillId="0" borderId="45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2" fillId="7" borderId="24" xfId="0" applyFont="1" applyFill="1" applyBorder="1" applyAlignment="1">
      <alignment/>
    </xf>
    <xf numFmtId="0" fontId="2" fillId="7" borderId="25" xfId="0" applyFont="1" applyFill="1" applyBorder="1" applyAlignment="1">
      <alignment/>
    </xf>
    <xf numFmtId="0" fontId="3" fillId="7" borderId="17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74" fontId="0" fillId="0" borderId="8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4" fontId="0" fillId="0" borderId="7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66675</xdr:colOff>
      <xdr:row>1</xdr:row>
      <xdr:rowOff>152400</xdr:rowOff>
    </xdr:from>
    <xdr:to>
      <xdr:col>56</xdr:col>
      <xdr:colOff>19050</xdr:colOff>
      <xdr:row>7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47650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28575</xdr:colOff>
      <xdr:row>1</xdr:row>
      <xdr:rowOff>66675</xdr:rowOff>
    </xdr:from>
    <xdr:to>
      <xdr:col>57</xdr:col>
      <xdr:colOff>76200</xdr:colOff>
      <xdr:row>9</xdr:row>
      <xdr:rowOff>0</xdr:rowOff>
    </xdr:to>
    <xdr:pic>
      <xdr:nvPicPr>
        <xdr:cNvPr id="2" name="Picture 18" descr="FC Huntlosen-Logo-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O104"/>
  <sheetViews>
    <sheetView showGridLines="0" tabSelected="1" zoomScale="112" zoomScaleNormal="112" workbookViewId="0" topLeftCell="A82">
      <selection activeCell="AZ95" sqref="AZ95"/>
    </sheetView>
  </sheetViews>
  <sheetFormatPr defaultColWidth="11.421875" defaultRowHeight="12.75"/>
  <cols>
    <col min="1" max="58" width="1.7109375" style="0" customWidth="1"/>
    <col min="59" max="59" width="1.7109375" style="18" customWidth="1"/>
    <col min="60" max="60" width="1.7109375" style="24" customWidth="1"/>
    <col min="61" max="61" width="2.8515625" style="24" customWidth="1"/>
    <col min="62" max="62" width="2.140625" style="24" customWidth="1"/>
    <col min="63" max="63" width="2.8515625" style="24" customWidth="1"/>
    <col min="64" max="67" width="1.7109375" style="24" customWidth="1"/>
    <col min="68" max="68" width="21.28125" style="24" customWidth="1"/>
    <col min="69" max="69" width="2.28125" style="24" customWidth="1"/>
    <col min="70" max="70" width="3.140625" style="24" customWidth="1"/>
    <col min="71" max="71" width="1.7109375" style="24" customWidth="1"/>
    <col min="72" max="72" width="2.28125" style="24" customWidth="1"/>
    <col min="73" max="73" width="2.57421875" style="24" customWidth="1"/>
    <col min="74" max="76" width="1.7109375" style="24" customWidth="1"/>
    <col min="77" max="83" width="1.7109375" style="25" customWidth="1"/>
    <col min="84" max="145" width="1.7109375" style="26" customWidth="1"/>
    <col min="146" max="16384" width="1.7109375" style="20" customWidth="1"/>
  </cols>
  <sheetData>
    <row r="1" spans="59:87" ht="7.5" customHeight="1">
      <c r="BG1" s="7"/>
      <c r="CA1" s="24"/>
      <c r="CB1" s="24"/>
      <c r="CC1" s="24"/>
      <c r="CD1" s="24"/>
      <c r="CE1" s="24"/>
      <c r="CF1" s="59"/>
      <c r="CG1" s="59"/>
      <c r="CH1" s="59"/>
      <c r="CI1" s="59"/>
    </row>
    <row r="2" spans="1:87" ht="33" customHeight="1">
      <c r="A2" s="110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G2" s="7"/>
      <c r="CA2" s="24"/>
      <c r="CB2" s="24"/>
      <c r="CC2" s="24"/>
      <c r="CD2" s="24"/>
      <c r="CE2" s="24"/>
      <c r="CF2" s="59"/>
      <c r="CG2" s="59"/>
      <c r="CH2" s="59"/>
      <c r="CI2" s="59"/>
    </row>
    <row r="3" spans="1:145" s="13" customFormat="1" ht="27" customHeight="1">
      <c r="A3" s="111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55"/>
      <c r="BZ3" s="55"/>
      <c r="CA3" s="27"/>
      <c r="CB3" s="27"/>
      <c r="CC3" s="27"/>
      <c r="CD3" s="27"/>
      <c r="CE3" s="27"/>
      <c r="CF3" s="61"/>
      <c r="CG3" s="61"/>
      <c r="CH3" s="61"/>
      <c r="CI3" s="61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</row>
    <row r="4" spans="1:145" s="2" customFormat="1" ht="15.75">
      <c r="A4" s="112" t="s">
        <v>51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56"/>
      <c r="BZ4" s="56"/>
      <c r="CA4" s="28"/>
      <c r="CB4" s="28"/>
      <c r="CC4" s="28"/>
      <c r="CD4" s="28"/>
      <c r="CE4" s="28"/>
      <c r="CF4" s="63"/>
      <c r="CG4" s="63"/>
      <c r="CH4" s="63"/>
      <c r="CI4" s="63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</row>
    <row r="5" spans="47:145" s="2" customFormat="1" ht="6" customHeight="1"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56"/>
      <c r="BZ5" s="56"/>
      <c r="CA5" s="28"/>
      <c r="CB5" s="28"/>
      <c r="CC5" s="28"/>
      <c r="CD5" s="28"/>
      <c r="CE5" s="28"/>
      <c r="CF5" s="63"/>
      <c r="CG5" s="63"/>
      <c r="CH5" s="63"/>
      <c r="CI5" s="63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</row>
    <row r="6" spans="15:145" s="2" customFormat="1" ht="15.75">
      <c r="O6" s="3" t="s">
        <v>33</v>
      </c>
      <c r="P6" s="113" t="s">
        <v>52</v>
      </c>
      <c r="Q6" s="113"/>
      <c r="R6" s="113"/>
      <c r="S6" s="113"/>
      <c r="T6" s="113"/>
      <c r="U6" s="113"/>
      <c r="V6" s="113"/>
      <c r="W6" s="113"/>
      <c r="X6" s="2" t="s">
        <v>0</v>
      </c>
      <c r="AB6" s="114">
        <v>41279</v>
      </c>
      <c r="AC6" s="114"/>
      <c r="AD6" s="114"/>
      <c r="AE6" s="114"/>
      <c r="AF6" s="114"/>
      <c r="AG6" s="114"/>
      <c r="AH6" s="114"/>
      <c r="AI6" s="114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56"/>
      <c r="BZ6" s="56"/>
      <c r="CA6" s="28"/>
      <c r="CB6" s="28"/>
      <c r="CC6" s="28"/>
      <c r="CD6" s="28"/>
      <c r="CE6" s="28"/>
      <c r="CF6" s="63"/>
      <c r="CG6" s="63"/>
      <c r="CH6" s="63"/>
      <c r="CI6" s="63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</row>
    <row r="7" spans="47:145" s="2" customFormat="1" ht="6" customHeight="1"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56"/>
      <c r="BZ7" s="56"/>
      <c r="CA7" s="28"/>
      <c r="CB7" s="28"/>
      <c r="CC7" s="28"/>
      <c r="CD7" s="28"/>
      <c r="CE7" s="28"/>
      <c r="CF7" s="63"/>
      <c r="CG7" s="63"/>
      <c r="CH7" s="63"/>
      <c r="CI7" s="63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</row>
    <row r="8" spans="2:145" s="2" customFormat="1" ht="15">
      <c r="B8" s="172" t="s">
        <v>53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56"/>
      <c r="BZ8" s="56"/>
      <c r="CA8" s="28"/>
      <c r="CB8" s="28"/>
      <c r="CC8" s="28"/>
      <c r="CD8" s="28"/>
      <c r="CE8" s="28"/>
      <c r="CF8" s="63"/>
      <c r="CG8" s="63"/>
      <c r="CH8" s="63"/>
      <c r="CI8" s="63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</row>
    <row r="9" spans="60:145" s="2" customFormat="1" ht="6" customHeight="1"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56"/>
      <c r="BZ9" s="56"/>
      <c r="CA9" s="28"/>
      <c r="CB9" s="28"/>
      <c r="CC9" s="28"/>
      <c r="CD9" s="28"/>
      <c r="CE9" s="28"/>
      <c r="CF9" s="63"/>
      <c r="CG9" s="63"/>
      <c r="CH9" s="63"/>
      <c r="CI9" s="63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</row>
    <row r="10" spans="7:145" s="2" customFormat="1" ht="15.75">
      <c r="G10" s="6" t="s">
        <v>1</v>
      </c>
      <c r="H10" s="173">
        <v>0.5833333333333334</v>
      </c>
      <c r="I10" s="173"/>
      <c r="J10" s="173"/>
      <c r="K10" s="173"/>
      <c r="L10" s="173"/>
      <c r="M10" s="173"/>
      <c r="N10" s="173"/>
      <c r="O10" s="173"/>
      <c r="P10" s="7" t="s">
        <v>2</v>
      </c>
      <c r="W10" s="6" t="s">
        <v>3</v>
      </c>
      <c r="X10" s="174">
        <v>1</v>
      </c>
      <c r="Y10" s="174"/>
      <c r="Z10" s="21" t="s">
        <v>30</v>
      </c>
      <c r="AA10" s="145">
        <v>0.006944444444444444</v>
      </c>
      <c r="AB10" s="145"/>
      <c r="AC10" s="145"/>
      <c r="AD10" s="145"/>
      <c r="AE10" s="145"/>
      <c r="AF10" s="7" t="s">
        <v>4</v>
      </c>
      <c r="AN10" s="6" t="s">
        <v>5</v>
      </c>
      <c r="AO10" s="145">
        <v>0.0006944444444444445</v>
      </c>
      <c r="AP10" s="145"/>
      <c r="AQ10" s="145"/>
      <c r="AR10" s="145"/>
      <c r="AS10" s="145"/>
      <c r="AT10" s="7" t="s">
        <v>4</v>
      </c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56"/>
      <c r="BZ10" s="56"/>
      <c r="CA10" s="28"/>
      <c r="CB10" s="28"/>
      <c r="CC10" s="28"/>
      <c r="CD10" s="28"/>
      <c r="CE10" s="28"/>
      <c r="CF10" s="63"/>
      <c r="CG10" s="63"/>
      <c r="CH10" s="63"/>
      <c r="CI10" s="63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</row>
    <row r="11" ht="16.5" customHeight="1">
      <c r="B11" s="1" t="s">
        <v>6</v>
      </c>
    </row>
    <row r="12" ht="6" customHeight="1" thickBot="1"/>
    <row r="13" spans="2:58" ht="16.5" thickBot="1">
      <c r="B13" s="170" t="s">
        <v>12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68"/>
      <c r="AC13" s="169"/>
      <c r="AH13" s="170" t="s">
        <v>13</v>
      </c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68"/>
      <c r="BF13" s="169"/>
    </row>
    <row r="14" spans="2:58" ht="15">
      <c r="B14" s="181" t="s">
        <v>7</v>
      </c>
      <c r="C14" s="182"/>
      <c r="D14" s="175" t="s">
        <v>60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60"/>
      <c r="AC14" s="161"/>
      <c r="AH14" s="181" t="s">
        <v>7</v>
      </c>
      <c r="AI14" s="182"/>
      <c r="AJ14" s="175" t="s">
        <v>64</v>
      </c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60"/>
      <c r="BF14" s="161"/>
    </row>
    <row r="15" spans="2:58" ht="15">
      <c r="B15" s="179" t="s">
        <v>8</v>
      </c>
      <c r="C15" s="180"/>
      <c r="D15" s="167" t="s">
        <v>57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2"/>
      <c r="AC15" s="163"/>
      <c r="AH15" s="179" t="s">
        <v>8</v>
      </c>
      <c r="AI15" s="180"/>
      <c r="AJ15" s="167" t="s">
        <v>61</v>
      </c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2"/>
      <c r="BF15" s="163"/>
    </row>
    <row r="16" spans="2:58" ht="15">
      <c r="B16" s="179" t="s">
        <v>9</v>
      </c>
      <c r="C16" s="180"/>
      <c r="D16" s="167" t="s">
        <v>58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2"/>
      <c r="AC16" s="163"/>
      <c r="AH16" s="179" t="s">
        <v>9</v>
      </c>
      <c r="AI16" s="180"/>
      <c r="AJ16" s="167" t="s">
        <v>62</v>
      </c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2"/>
      <c r="BF16" s="163"/>
    </row>
    <row r="17" spans="1:145" s="18" customFormat="1" ht="15.75" thickBot="1">
      <c r="A17"/>
      <c r="B17" s="179" t="s">
        <v>10</v>
      </c>
      <c r="C17" s="180"/>
      <c r="D17" s="167" t="s">
        <v>65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2"/>
      <c r="AC17" s="163"/>
      <c r="AD17"/>
      <c r="AE17"/>
      <c r="AF17"/>
      <c r="AG17"/>
      <c r="AH17" s="176" t="s">
        <v>10</v>
      </c>
      <c r="AI17" s="177"/>
      <c r="AJ17" s="164" t="s">
        <v>63</v>
      </c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5"/>
      <c r="BF17" s="166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5"/>
      <c r="BZ17" s="25"/>
      <c r="CA17" s="25"/>
      <c r="CB17" s="25"/>
      <c r="CC17" s="25"/>
      <c r="CD17" s="25"/>
      <c r="CE17" s="25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</row>
    <row r="18" spans="1:145" s="18" customFormat="1" ht="15.75" thickBot="1">
      <c r="A18"/>
      <c r="B18" s="176" t="s">
        <v>11</v>
      </c>
      <c r="C18" s="177"/>
      <c r="D18" s="164" t="s">
        <v>59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5"/>
      <c r="AC18" s="166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5"/>
      <c r="BZ18" s="25"/>
      <c r="CA18" s="25"/>
      <c r="CB18" s="25"/>
      <c r="CC18" s="25"/>
      <c r="CD18" s="25"/>
      <c r="CE18" s="25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</row>
    <row r="19" spans="60:83" ht="12.75"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1:145" s="18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5"/>
      <c r="BZ20" s="25"/>
      <c r="CA20" s="25"/>
      <c r="CB20" s="25"/>
      <c r="CC20" s="25"/>
      <c r="CD20" s="25"/>
      <c r="CE20" s="25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</row>
    <row r="21" spans="1:145" s="18" customFormat="1" ht="12.75">
      <c r="A21"/>
      <c r="B21" s="1" t="s">
        <v>23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5"/>
      <c r="BZ21" s="25"/>
      <c r="CA21" s="25"/>
      <c r="CB21" s="25"/>
      <c r="CC21" s="25"/>
      <c r="CD21" s="25"/>
      <c r="CE21" s="25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</row>
    <row r="22" spans="1:145" s="18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5"/>
      <c r="BZ22" s="25"/>
      <c r="CA22" s="25"/>
      <c r="CB22" s="25"/>
      <c r="CC22" s="25"/>
      <c r="CD22" s="25"/>
      <c r="CE22" s="25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</row>
    <row r="23" spans="1:145" s="40" customFormat="1" ht="15.75" customHeight="1" thickBot="1">
      <c r="A23" s="4"/>
      <c r="B23" s="188" t="s">
        <v>14</v>
      </c>
      <c r="C23" s="178"/>
      <c r="D23" s="178"/>
      <c r="E23" s="178"/>
      <c r="F23" s="178"/>
      <c r="G23" s="178" t="s">
        <v>15</v>
      </c>
      <c r="H23" s="178"/>
      <c r="I23" s="178"/>
      <c r="J23" s="178"/>
      <c r="K23" s="178"/>
      <c r="L23" s="178"/>
      <c r="M23" s="178" t="s">
        <v>17</v>
      </c>
      <c r="N23" s="178"/>
      <c r="O23" s="178"/>
      <c r="P23" s="178"/>
      <c r="Q23" s="178"/>
      <c r="R23" s="178" t="s">
        <v>18</v>
      </c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 t="s">
        <v>21</v>
      </c>
      <c r="BA23" s="178"/>
      <c r="BB23" s="178"/>
      <c r="BC23" s="178"/>
      <c r="BD23" s="178"/>
      <c r="BE23" s="178"/>
      <c r="BF23" s="187"/>
      <c r="BG23" s="19"/>
      <c r="BH23" s="29"/>
      <c r="BI23" s="30" t="s">
        <v>28</v>
      </c>
      <c r="BJ23" s="31"/>
      <c r="BK23" s="31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57"/>
      <c r="BZ23" s="57"/>
      <c r="CA23" s="57"/>
      <c r="CB23" s="57"/>
      <c r="CC23" s="57"/>
      <c r="CD23" s="57"/>
      <c r="CE23" s="57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</row>
    <row r="24" spans="2:145" s="5" customFormat="1" ht="21" customHeight="1">
      <c r="B24" s="184">
        <v>1</v>
      </c>
      <c r="C24" s="185"/>
      <c r="D24" s="185"/>
      <c r="E24" s="185"/>
      <c r="F24" s="185"/>
      <c r="G24" s="185" t="s">
        <v>16</v>
      </c>
      <c r="H24" s="185"/>
      <c r="I24" s="185"/>
      <c r="J24" s="185"/>
      <c r="K24" s="185"/>
      <c r="L24" s="185"/>
      <c r="M24" s="186">
        <f>$H$10</f>
        <v>0.5833333333333334</v>
      </c>
      <c r="N24" s="186"/>
      <c r="O24" s="186"/>
      <c r="P24" s="186"/>
      <c r="Q24" s="186"/>
      <c r="R24" s="183" t="str">
        <f>D14</f>
        <v>SV Ahlhorn</v>
      </c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64" t="s">
        <v>20</v>
      </c>
      <c r="AI24" s="183" t="str">
        <f>D15</f>
        <v>SG Neustadt/Oldenbrock/ Ovelgönne</v>
      </c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56">
        <v>3</v>
      </c>
      <c r="BA24" s="156"/>
      <c r="BB24" s="64" t="s">
        <v>19</v>
      </c>
      <c r="BC24" s="156">
        <v>2</v>
      </c>
      <c r="BD24" s="156"/>
      <c r="BE24" s="156"/>
      <c r="BF24" s="157"/>
      <c r="BH24" s="29"/>
      <c r="BI24" s="33">
        <f>IF(ISBLANK(AZ24),"0",IF(AZ24&gt;BC24,3,IF(AZ24=BC24,1,0)))</f>
        <v>3</v>
      </c>
      <c r="BJ24" s="33" t="s">
        <v>19</v>
      </c>
      <c r="BK24" s="33">
        <f>IF(ISBLANK(BC24),"0",IF(BC24&gt;AZ24,3,IF(BC24=AZ24,1,0)))</f>
        <v>0</v>
      </c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57"/>
      <c r="BZ24" s="57"/>
      <c r="CA24" s="57"/>
      <c r="CB24" s="57"/>
      <c r="CC24" s="57"/>
      <c r="CD24" s="57"/>
      <c r="CE24" s="57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</row>
    <row r="25" spans="1:145" s="19" customFormat="1" ht="21" customHeight="1">
      <c r="A25" s="4"/>
      <c r="B25" s="153">
        <v>2</v>
      </c>
      <c r="C25" s="154"/>
      <c r="D25" s="154"/>
      <c r="E25" s="154"/>
      <c r="F25" s="154"/>
      <c r="G25" s="154" t="s">
        <v>16</v>
      </c>
      <c r="H25" s="154"/>
      <c r="I25" s="154"/>
      <c r="J25" s="154"/>
      <c r="K25" s="154"/>
      <c r="L25" s="154"/>
      <c r="M25" s="151">
        <f>M24+$X$10*$AA$10+$AO$10</f>
        <v>0.5909722222222222</v>
      </c>
      <c r="N25" s="151"/>
      <c r="O25" s="151"/>
      <c r="P25" s="151"/>
      <c r="Q25" s="151"/>
      <c r="R25" s="150" t="str">
        <f>D16</f>
        <v>FC Rastede</v>
      </c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88" t="s">
        <v>20</v>
      </c>
      <c r="AI25" s="150" t="str">
        <f>D17</f>
        <v>BW Lohne I</v>
      </c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8">
        <v>0</v>
      </c>
      <c r="BA25" s="158"/>
      <c r="BB25" s="88" t="s">
        <v>19</v>
      </c>
      <c r="BC25" s="158">
        <v>6</v>
      </c>
      <c r="BD25" s="158"/>
      <c r="BE25" s="158"/>
      <c r="BF25" s="159"/>
      <c r="BH25" s="29"/>
      <c r="BI25" s="33">
        <f aca="true" t="shared" si="0" ref="BI25:BI39">IF(ISBLANK(AZ25),"0",IF(AZ25&gt;BC25,3,IF(AZ25=BC25,1,0)))</f>
        <v>0</v>
      </c>
      <c r="BJ25" s="33" t="s">
        <v>19</v>
      </c>
      <c r="BK25" s="33">
        <f aca="true" t="shared" si="1" ref="BK25:BK39">IF(ISBLANK(BC25),"0",IF(BC25&gt;AZ25,3,IF(BC25=AZ25,1,0)))</f>
        <v>3</v>
      </c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57"/>
      <c r="BZ25" s="57"/>
      <c r="CA25" s="57"/>
      <c r="CB25" s="57"/>
      <c r="CC25" s="57"/>
      <c r="CD25" s="57"/>
      <c r="CE25" s="57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</row>
    <row r="26" spans="1:145" s="19" customFormat="1" ht="21" customHeight="1">
      <c r="A26" s="4"/>
      <c r="B26" s="153">
        <v>3</v>
      </c>
      <c r="C26" s="154"/>
      <c r="D26" s="154"/>
      <c r="E26" s="154"/>
      <c r="F26" s="154"/>
      <c r="G26" s="154" t="s">
        <v>22</v>
      </c>
      <c r="H26" s="154"/>
      <c r="I26" s="154"/>
      <c r="J26" s="154"/>
      <c r="K26" s="154"/>
      <c r="L26" s="154"/>
      <c r="M26" s="151">
        <f>M25+$X$10*$AA$10+$AO$10</f>
        <v>0.5986111111111111</v>
      </c>
      <c r="N26" s="151"/>
      <c r="O26" s="151"/>
      <c r="P26" s="151"/>
      <c r="Q26" s="151"/>
      <c r="R26" s="150" t="str">
        <f>AJ14</f>
        <v>BW Lohne II</v>
      </c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88" t="s">
        <v>20</v>
      </c>
      <c r="AI26" s="150" t="str">
        <f>AJ15</f>
        <v>SGDHI Harpstedt</v>
      </c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8">
        <v>0</v>
      </c>
      <c r="BA26" s="158"/>
      <c r="BB26" s="88" t="s">
        <v>19</v>
      </c>
      <c r="BC26" s="158">
        <v>1</v>
      </c>
      <c r="BD26" s="158"/>
      <c r="BE26" s="158"/>
      <c r="BF26" s="159"/>
      <c r="BH26" s="29"/>
      <c r="BI26" s="33">
        <f t="shared" si="0"/>
        <v>0</v>
      </c>
      <c r="BJ26" s="33" t="s">
        <v>19</v>
      </c>
      <c r="BK26" s="33">
        <f t="shared" si="1"/>
        <v>3</v>
      </c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57"/>
      <c r="BZ26" s="57"/>
      <c r="CA26" s="57"/>
      <c r="CB26" s="57"/>
      <c r="CC26" s="57"/>
      <c r="CD26" s="57"/>
      <c r="CE26" s="57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</row>
    <row r="27" spans="1:145" s="19" customFormat="1" ht="21" customHeight="1">
      <c r="A27" s="4"/>
      <c r="B27" s="153">
        <v>4</v>
      </c>
      <c r="C27" s="154"/>
      <c r="D27" s="154"/>
      <c r="E27" s="154"/>
      <c r="F27" s="154"/>
      <c r="G27" s="154" t="s">
        <v>16</v>
      </c>
      <c r="H27" s="154"/>
      <c r="I27" s="154"/>
      <c r="J27" s="154"/>
      <c r="K27" s="154"/>
      <c r="L27" s="154"/>
      <c r="M27" s="151">
        <f aca="true" t="shared" si="2" ref="M27:M39">M26+$X$10*$AA$10+$AO$10</f>
        <v>0.60625</v>
      </c>
      <c r="N27" s="151"/>
      <c r="O27" s="151"/>
      <c r="P27" s="151"/>
      <c r="Q27" s="151"/>
      <c r="R27" s="150" t="str">
        <f>D18</f>
        <v>JSG Neuenkirchen</v>
      </c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88" t="s">
        <v>20</v>
      </c>
      <c r="AI27" s="150" t="str">
        <f>D14</f>
        <v>SV Ahlhorn</v>
      </c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8">
        <v>2</v>
      </c>
      <c r="BA27" s="158"/>
      <c r="BB27" s="88" t="s">
        <v>19</v>
      </c>
      <c r="BC27" s="158">
        <v>3</v>
      </c>
      <c r="BD27" s="158"/>
      <c r="BE27" s="158"/>
      <c r="BF27" s="159"/>
      <c r="BH27" s="29"/>
      <c r="BI27" s="33">
        <f t="shared" si="0"/>
        <v>0</v>
      </c>
      <c r="BJ27" s="33" t="s">
        <v>19</v>
      </c>
      <c r="BK27" s="33">
        <f t="shared" si="1"/>
        <v>3</v>
      </c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57"/>
      <c r="BZ27" s="57"/>
      <c r="CA27" s="57"/>
      <c r="CB27" s="57"/>
      <c r="CC27" s="57"/>
      <c r="CD27" s="57"/>
      <c r="CE27" s="57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</row>
    <row r="28" spans="1:145" s="19" customFormat="1" ht="21" customHeight="1">
      <c r="A28" s="4"/>
      <c r="B28" s="153">
        <v>5</v>
      </c>
      <c r="C28" s="154"/>
      <c r="D28" s="154"/>
      <c r="E28" s="154"/>
      <c r="F28" s="154"/>
      <c r="G28" s="154" t="s">
        <v>16</v>
      </c>
      <c r="H28" s="154"/>
      <c r="I28" s="154"/>
      <c r="J28" s="154"/>
      <c r="K28" s="154"/>
      <c r="L28" s="154"/>
      <c r="M28" s="151">
        <f t="shared" si="2"/>
        <v>0.6138888888888888</v>
      </c>
      <c r="N28" s="151"/>
      <c r="O28" s="151"/>
      <c r="P28" s="151"/>
      <c r="Q28" s="151"/>
      <c r="R28" s="150" t="str">
        <f>D15</f>
        <v>SG Neustadt/Oldenbrock/ Ovelgönne</v>
      </c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88" t="s">
        <v>20</v>
      </c>
      <c r="AI28" s="150" t="str">
        <f>D16</f>
        <v>FC Rastede</v>
      </c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8">
        <v>2</v>
      </c>
      <c r="BA28" s="158"/>
      <c r="BB28" s="88" t="s">
        <v>19</v>
      </c>
      <c r="BC28" s="158">
        <v>0</v>
      </c>
      <c r="BD28" s="158"/>
      <c r="BE28" s="158"/>
      <c r="BF28" s="159"/>
      <c r="BH28" s="29"/>
      <c r="BI28" s="33">
        <f t="shared" si="0"/>
        <v>3</v>
      </c>
      <c r="BJ28" s="33" t="s">
        <v>19</v>
      </c>
      <c r="BK28" s="33">
        <f t="shared" si="1"/>
        <v>0</v>
      </c>
      <c r="BL28" s="29"/>
      <c r="BM28" s="29"/>
      <c r="BN28" s="34"/>
      <c r="BO28" s="34"/>
      <c r="BP28" s="38" t="str">
        <f>$D$14</f>
        <v>SV Ahlhorn</v>
      </c>
      <c r="BQ28" s="36">
        <f>SUM($BI$24+$BK$27+$BI$31+$BK$35)</f>
        <v>12</v>
      </c>
      <c r="BR28" s="36">
        <f>SUM($AZ$24+$BC$27+$AZ$31+$BC$35)</f>
        <v>18</v>
      </c>
      <c r="BS28" s="37" t="s">
        <v>19</v>
      </c>
      <c r="BT28" s="36">
        <f>SUM($AZ$24+$BC$28+$AZ$34+$BC$38)</f>
        <v>9</v>
      </c>
      <c r="BU28" s="36">
        <f>SUM(BR28-BT28)</f>
        <v>9</v>
      </c>
      <c r="BV28" s="29"/>
      <c r="BW28" s="29"/>
      <c r="BX28" s="29"/>
      <c r="BY28" s="57"/>
      <c r="BZ28" s="57"/>
      <c r="CA28" s="57"/>
      <c r="CB28" s="57"/>
      <c r="CC28" s="57"/>
      <c r="CD28" s="57"/>
      <c r="CE28" s="57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</row>
    <row r="29" spans="1:145" s="19" customFormat="1" ht="21" customHeight="1">
      <c r="A29" s="4"/>
      <c r="B29" s="153">
        <v>6</v>
      </c>
      <c r="C29" s="154"/>
      <c r="D29" s="154"/>
      <c r="E29" s="154"/>
      <c r="F29" s="154"/>
      <c r="G29" s="154" t="s">
        <v>22</v>
      </c>
      <c r="H29" s="154"/>
      <c r="I29" s="154"/>
      <c r="J29" s="154"/>
      <c r="K29" s="154"/>
      <c r="L29" s="154"/>
      <c r="M29" s="151">
        <f t="shared" si="2"/>
        <v>0.6215277777777777</v>
      </c>
      <c r="N29" s="151"/>
      <c r="O29" s="151"/>
      <c r="P29" s="151"/>
      <c r="Q29" s="151"/>
      <c r="R29" s="150" t="str">
        <f>AJ16</f>
        <v>TSG Hatten/ SW Oldenburg</v>
      </c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88" t="s">
        <v>20</v>
      </c>
      <c r="AI29" s="150" t="str">
        <f>AJ17</f>
        <v>FC Huntlosen</v>
      </c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8">
        <v>2</v>
      </c>
      <c r="BA29" s="158"/>
      <c r="BB29" s="88" t="s">
        <v>19</v>
      </c>
      <c r="BC29" s="158">
        <v>3</v>
      </c>
      <c r="BD29" s="158"/>
      <c r="BE29" s="158"/>
      <c r="BF29" s="159"/>
      <c r="BG29" s="16"/>
      <c r="BH29" s="29"/>
      <c r="BI29" s="33">
        <f t="shared" si="0"/>
        <v>0</v>
      </c>
      <c r="BJ29" s="33" t="s">
        <v>19</v>
      </c>
      <c r="BK29" s="33">
        <f t="shared" si="1"/>
        <v>3</v>
      </c>
      <c r="BL29" s="29"/>
      <c r="BM29" s="29"/>
      <c r="BN29" s="34"/>
      <c r="BO29" s="34"/>
      <c r="BP29" s="38" t="str">
        <f>$D$17</f>
        <v>BW Lohne I</v>
      </c>
      <c r="BQ29" s="36">
        <f>SUM($BK$25+$BI$30+$BI$35+$BK$38)</f>
        <v>9</v>
      </c>
      <c r="BR29" s="36">
        <f>SUM($BC$25+$AZ$30+$AZ$35+$BC$38)</f>
        <v>16</v>
      </c>
      <c r="BS29" s="37" t="s">
        <v>19</v>
      </c>
      <c r="BT29" s="36">
        <f>SUM($BC$24+$AZ$27+$BC$31+$AZ$35)</f>
        <v>5</v>
      </c>
      <c r="BU29" s="36">
        <f>SUM(BR29-BT29)</f>
        <v>11</v>
      </c>
      <c r="BV29" s="36"/>
      <c r="BW29" s="29"/>
      <c r="BX29" s="29"/>
      <c r="BY29" s="57"/>
      <c r="BZ29" s="57"/>
      <c r="CA29" s="57"/>
      <c r="CB29" s="57"/>
      <c r="CC29" s="57"/>
      <c r="CD29" s="57"/>
      <c r="CE29" s="57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</row>
    <row r="30" spans="1:145" s="19" customFormat="1" ht="21" customHeight="1">
      <c r="A30" s="4"/>
      <c r="B30" s="153">
        <v>7</v>
      </c>
      <c r="C30" s="154"/>
      <c r="D30" s="154"/>
      <c r="E30" s="154"/>
      <c r="F30" s="154"/>
      <c r="G30" s="154" t="s">
        <v>16</v>
      </c>
      <c r="H30" s="154"/>
      <c r="I30" s="154"/>
      <c r="J30" s="154"/>
      <c r="K30" s="154"/>
      <c r="L30" s="154"/>
      <c r="M30" s="151">
        <f t="shared" si="2"/>
        <v>0.6291666666666665</v>
      </c>
      <c r="N30" s="151"/>
      <c r="O30" s="151"/>
      <c r="P30" s="151"/>
      <c r="Q30" s="151"/>
      <c r="R30" s="150" t="str">
        <f>D17</f>
        <v>BW Lohne I</v>
      </c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88" t="s">
        <v>20</v>
      </c>
      <c r="AI30" s="150" t="str">
        <f>D18</f>
        <v>JSG Neuenkirchen</v>
      </c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8">
        <v>6</v>
      </c>
      <c r="BA30" s="158"/>
      <c r="BB30" s="88" t="s">
        <v>19</v>
      </c>
      <c r="BC30" s="158">
        <v>0</v>
      </c>
      <c r="BD30" s="158"/>
      <c r="BE30" s="158"/>
      <c r="BF30" s="159"/>
      <c r="BG30" s="16"/>
      <c r="BH30" s="29"/>
      <c r="BI30" s="33">
        <f t="shared" si="0"/>
        <v>3</v>
      </c>
      <c r="BJ30" s="33" t="s">
        <v>19</v>
      </c>
      <c r="BK30" s="33">
        <f t="shared" si="1"/>
        <v>0</v>
      </c>
      <c r="BL30" s="29"/>
      <c r="BM30" s="29"/>
      <c r="BN30" s="34"/>
      <c r="BO30" s="34"/>
      <c r="BP30" s="38" t="str">
        <f>$D$18</f>
        <v>JSG Neuenkirchen</v>
      </c>
      <c r="BQ30" s="36">
        <f>SUM($BI$27+$BK$30+$BI$34+$BK$37)</f>
        <v>6</v>
      </c>
      <c r="BR30" s="36">
        <f>SUM($AZ$27+$BC$30+$AZ$34+$BC$37)</f>
        <v>10</v>
      </c>
      <c r="BS30" s="37" t="s">
        <v>19</v>
      </c>
      <c r="BT30" s="36">
        <f>SUM($BC$27+$AZ$30+$BC$34+$AZ$37)</f>
        <v>9</v>
      </c>
      <c r="BU30" s="36">
        <f>SUM(BR30-BT30)</f>
        <v>1</v>
      </c>
      <c r="BV30" s="36"/>
      <c r="BW30" s="29"/>
      <c r="BX30" s="29"/>
      <c r="BY30" s="57"/>
      <c r="BZ30" s="57"/>
      <c r="CA30" s="57"/>
      <c r="CB30" s="57"/>
      <c r="CC30" s="57"/>
      <c r="CD30" s="57"/>
      <c r="CE30" s="57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</row>
    <row r="31" spans="1:145" s="19" customFormat="1" ht="21" customHeight="1">
      <c r="A31" s="4"/>
      <c r="B31" s="153">
        <v>8</v>
      </c>
      <c r="C31" s="154"/>
      <c r="D31" s="154"/>
      <c r="E31" s="154"/>
      <c r="F31" s="154"/>
      <c r="G31" s="154" t="s">
        <v>16</v>
      </c>
      <c r="H31" s="154"/>
      <c r="I31" s="154"/>
      <c r="J31" s="154"/>
      <c r="K31" s="154"/>
      <c r="L31" s="154"/>
      <c r="M31" s="151">
        <f t="shared" si="2"/>
        <v>0.6368055555555554</v>
      </c>
      <c r="N31" s="151"/>
      <c r="O31" s="151"/>
      <c r="P31" s="151"/>
      <c r="Q31" s="151"/>
      <c r="R31" s="150" t="str">
        <f>D14</f>
        <v>SV Ahlhorn</v>
      </c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88" t="s">
        <v>20</v>
      </c>
      <c r="AI31" s="150" t="str">
        <f>D16</f>
        <v>FC Rastede</v>
      </c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8">
        <v>8</v>
      </c>
      <c r="BA31" s="158"/>
      <c r="BB31" s="88" t="s">
        <v>19</v>
      </c>
      <c r="BC31" s="158">
        <v>0</v>
      </c>
      <c r="BD31" s="158"/>
      <c r="BE31" s="158"/>
      <c r="BF31" s="159"/>
      <c r="BG31" s="16"/>
      <c r="BH31" s="29"/>
      <c r="BI31" s="33">
        <f t="shared" si="0"/>
        <v>3</v>
      </c>
      <c r="BJ31" s="33" t="s">
        <v>19</v>
      </c>
      <c r="BK31" s="33">
        <f t="shared" si="1"/>
        <v>0</v>
      </c>
      <c r="BL31" s="29"/>
      <c r="BM31" s="29"/>
      <c r="BN31" s="29"/>
      <c r="BO31" s="29"/>
      <c r="BP31" s="38" t="str">
        <f>$D$15</f>
        <v>SG Neustadt/Oldenbrock/ Ovelgönne</v>
      </c>
      <c r="BQ31" s="36">
        <f>SUM($BK$24+$BI$28+$BK$34+$BI$38)</f>
        <v>3</v>
      </c>
      <c r="BR31" s="36">
        <f>SUM($BC$24+$AZ$28+$BC$34+$AZ$38)</f>
        <v>4</v>
      </c>
      <c r="BS31" s="37" t="s">
        <v>19</v>
      </c>
      <c r="BT31" s="36">
        <f>SUM($AZ$25+$BC$30+$BC$35+$AZ$38)</f>
        <v>4</v>
      </c>
      <c r="BU31" s="36">
        <f>SUM(BR31-BT31)</f>
        <v>0</v>
      </c>
      <c r="BV31" s="36"/>
      <c r="BW31" s="29"/>
      <c r="BX31" s="29"/>
      <c r="BY31" s="57"/>
      <c r="BZ31" s="57"/>
      <c r="CA31" s="57"/>
      <c r="CB31" s="57"/>
      <c r="CC31" s="57"/>
      <c r="CD31" s="57"/>
      <c r="CE31" s="57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</row>
    <row r="32" spans="1:145" s="19" customFormat="1" ht="21" customHeight="1">
      <c r="A32" s="4"/>
      <c r="B32" s="153">
        <v>9</v>
      </c>
      <c r="C32" s="154"/>
      <c r="D32" s="154"/>
      <c r="E32" s="154"/>
      <c r="F32" s="154"/>
      <c r="G32" s="154" t="s">
        <v>22</v>
      </c>
      <c r="H32" s="154"/>
      <c r="I32" s="154"/>
      <c r="J32" s="154"/>
      <c r="K32" s="154"/>
      <c r="L32" s="154"/>
      <c r="M32" s="151">
        <f t="shared" si="2"/>
        <v>0.6444444444444443</v>
      </c>
      <c r="N32" s="151"/>
      <c r="O32" s="151"/>
      <c r="P32" s="151"/>
      <c r="Q32" s="151"/>
      <c r="R32" s="150" t="str">
        <f>AJ15</f>
        <v>SGDHI Harpstedt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88" t="s">
        <v>20</v>
      </c>
      <c r="AI32" s="150" t="str">
        <f>AJ16</f>
        <v>TSG Hatten/ SW Oldenburg</v>
      </c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8">
        <v>4</v>
      </c>
      <c r="BA32" s="158"/>
      <c r="BB32" s="88" t="s">
        <v>19</v>
      </c>
      <c r="BC32" s="158">
        <v>2</v>
      </c>
      <c r="BD32" s="158"/>
      <c r="BE32" s="158"/>
      <c r="BF32" s="159"/>
      <c r="BG32" s="16"/>
      <c r="BH32" s="29"/>
      <c r="BI32" s="33">
        <f t="shared" si="0"/>
        <v>3</v>
      </c>
      <c r="BJ32" s="33" t="s">
        <v>19</v>
      </c>
      <c r="BK32" s="33">
        <f t="shared" si="1"/>
        <v>0</v>
      </c>
      <c r="BL32" s="29"/>
      <c r="BM32" s="29"/>
      <c r="BN32" s="34"/>
      <c r="BO32" s="34"/>
      <c r="BP32" s="35" t="str">
        <f>$D$16</f>
        <v>FC Rastede</v>
      </c>
      <c r="BQ32" s="36">
        <f>SUM($BI$25+$BK$28+$BK$31+$BI$37)</f>
        <v>0</v>
      </c>
      <c r="BR32" s="36">
        <f>SUM($AZ$25+$BC$28+$BC$31+$AZ$37)</f>
        <v>0</v>
      </c>
      <c r="BS32" s="37" t="s">
        <v>19</v>
      </c>
      <c r="BT32" s="36">
        <f>SUM($BC$25+$AZ$28+$AZ$31+$BC$37)</f>
        <v>21</v>
      </c>
      <c r="BU32" s="36">
        <f>SUM(BR32-BT32)</f>
        <v>-21</v>
      </c>
      <c r="BV32" s="36"/>
      <c r="BW32" s="29"/>
      <c r="BX32" s="29"/>
      <c r="BY32" s="57"/>
      <c r="BZ32" s="57"/>
      <c r="CA32" s="57"/>
      <c r="CB32" s="57"/>
      <c r="CC32" s="57"/>
      <c r="CD32" s="57"/>
      <c r="CE32" s="57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</row>
    <row r="33" spans="1:145" s="19" customFormat="1" ht="21" customHeight="1">
      <c r="A33" s="4"/>
      <c r="B33" s="153">
        <v>10</v>
      </c>
      <c r="C33" s="154"/>
      <c r="D33" s="154"/>
      <c r="E33" s="154"/>
      <c r="F33" s="154"/>
      <c r="G33" s="154" t="s">
        <v>22</v>
      </c>
      <c r="H33" s="154"/>
      <c r="I33" s="154"/>
      <c r="J33" s="154"/>
      <c r="K33" s="154"/>
      <c r="L33" s="154"/>
      <c r="M33" s="151">
        <f t="shared" si="2"/>
        <v>0.6520833333333331</v>
      </c>
      <c r="N33" s="151"/>
      <c r="O33" s="151"/>
      <c r="P33" s="151"/>
      <c r="Q33" s="151"/>
      <c r="R33" s="150" t="str">
        <f>AJ17</f>
        <v>FC Huntlosen</v>
      </c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88" t="s">
        <v>20</v>
      </c>
      <c r="AI33" s="150" t="str">
        <f>AJ14</f>
        <v>BW Lohne II</v>
      </c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8">
        <v>1</v>
      </c>
      <c r="BA33" s="158"/>
      <c r="BB33" s="88" t="s">
        <v>19</v>
      </c>
      <c r="BC33" s="158">
        <v>2</v>
      </c>
      <c r="BD33" s="158"/>
      <c r="BE33" s="158"/>
      <c r="BF33" s="159"/>
      <c r="BG33" s="16"/>
      <c r="BH33" s="29"/>
      <c r="BI33" s="33">
        <f t="shared" si="0"/>
        <v>0</v>
      </c>
      <c r="BJ33" s="33" t="s">
        <v>19</v>
      </c>
      <c r="BK33" s="33">
        <f t="shared" si="1"/>
        <v>3</v>
      </c>
      <c r="BL33" s="29"/>
      <c r="BM33" s="29"/>
      <c r="BN33" s="34"/>
      <c r="BO33" s="34"/>
      <c r="BP33" s="38"/>
      <c r="BQ33" s="36"/>
      <c r="BR33" s="36"/>
      <c r="BS33" s="37"/>
      <c r="BT33" s="36"/>
      <c r="BU33" s="36"/>
      <c r="BV33" s="36"/>
      <c r="BW33" s="29"/>
      <c r="BX33" s="29"/>
      <c r="BY33" s="57"/>
      <c r="BZ33" s="57"/>
      <c r="CA33" s="57"/>
      <c r="CB33" s="57"/>
      <c r="CC33" s="57"/>
      <c r="CD33" s="57"/>
      <c r="CE33" s="57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</row>
    <row r="34" spans="1:145" s="19" customFormat="1" ht="21" customHeight="1">
      <c r="A34" s="4"/>
      <c r="B34" s="153">
        <v>11</v>
      </c>
      <c r="C34" s="154"/>
      <c r="D34" s="154"/>
      <c r="E34" s="154"/>
      <c r="F34" s="154"/>
      <c r="G34" s="154" t="s">
        <v>16</v>
      </c>
      <c r="H34" s="154"/>
      <c r="I34" s="154"/>
      <c r="J34" s="154"/>
      <c r="K34" s="154"/>
      <c r="L34" s="154"/>
      <c r="M34" s="151">
        <f t="shared" si="2"/>
        <v>0.659722222222222</v>
      </c>
      <c r="N34" s="151"/>
      <c r="O34" s="151"/>
      <c r="P34" s="151"/>
      <c r="Q34" s="151"/>
      <c r="R34" s="150" t="str">
        <f>D18</f>
        <v>JSG Neuenkirchen</v>
      </c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88" t="s">
        <v>20</v>
      </c>
      <c r="AI34" s="150" t="str">
        <f>D15</f>
        <v>SG Neustadt/Oldenbrock/ Ovelgönne</v>
      </c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8">
        <v>3</v>
      </c>
      <c r="BA34" s="158"/>
      <c r="BB34" s="88" t="s">
        <v>19</v>
      </c>
      <c r="BC34" s="158">
        <v>0</v>
      </c>
      <c r="BD34" s="158"/>
      <c r="BE34" s="158"/>
      <c r="BF34" s="159"/>
      <c r="BG34" s="16"/>
      <c r="BH34" s="29"/>
      <c r="BI34" s="33">
        <f t="shared" si="0"/>
        <v>3</v>
      </c>
      <c r="BJ34" s="33" t="s">
        <v>19</v>
      </c>
      <c r="BK34" s="33">
        <f t="shared" si="1"/>
        <v>0</v>
      </c>
      <c r="BL34" s="29"/>
      <c r="BM34" s="24"/>
      <c r="BN34" s="24"/>
      <c r="BO34" s="24"/>
      <c r="BP34" s="32"/>
      <c r="BQ34" s="32"/>
      <c r="BR34" s="32"/>
      <c r="BS34" s="32"/>
      <c r="BT34" s="32"/>
      <c r="BU34" s="32"/>
      <c r="BV34" s="36"/>
      <c r="BW34" s="29"/>
      <c r="BX34" s="29"/>
      <c r="BY34" s="57"/>
      <c r="BZ34" s="57"/>
      <c r="CA34" s="57"/>
      <c r="CB34" s="57"/>
      <c r="CC34" s="57"/>
      <c r="CD34" s="57"/>
      <c r="CE34" s="57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</row>
    <row r="35" spans="1:145" s="19" customFormat="1" ht="21" customHeight="1">
      <c r="A35" s="4"/>
      <c r="B35" s="153">
        <v>12</v>
      </c>
      <c r="C35" s="154"/>
      <c r="D35" s="154"/>
      <c r="E35" s="154"/>
      <c r="F35" s="154"/>
      <c r="G35" s="154" t="s">
        <v>16</v>
      </c>
      <c r="H35" s="154"/>
      <c r="I35" s="154"/>
      <c r="J35" s="154"/>
      <c r="K35" s="154"/>
      <c r="L35" s="154"/>
      <c r="M35" s="151">
        <f t="shared" si="2"/>
        <v>0.6673611111111108</v>
      </c>
      <c r="N35" s="151"/>
      <c r="O35" s="151"/>
      <c r="P35" s="151"/>
      <c r="Q35" s="151"/>
      <c r="R35" s="150" t="str">
        <f>D17</f>
        <v>BW Lohne I</v>
      </c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88" t="s">
        <v>20</v>
      </c>
      <c r="AI35" s="150" t="str">
        <f>D14</f>
        <v>SV Ahlhorn</v>
      </c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8">
        <v>1</v>
      </c>
      <c r="BA35" s="158"/>
      <c r="BB35" s="88" t="s">
        <v>19</v>
      </c>
      <c r="BC35" s="158">
        <v>4</v>
      </c>
      <c r="BD35" s="158"/>
      <c r="BE35" s="158"/>
      <c r="BF35" s="159"/>
      <c r="BG35" s="16"/>
      <c r="BH35" s="29"/>
      <c r="BI35" s="33">
        <f t="shared" si="0"/>
        <v>0</v>
      </c>
      <c r="BJ35" s="33" t="s">
        <v>19</v>
      </c>
      <c r="BK35" s="33">
        <f t="shared" si="1"/>
        <v>3</v>
      </c>
      <c r="BL35" s="29"/>
      <c r="BM35" s="29"/>
      <c r="BN35" s="34"/>
      <c r="BO35" s="34"/>
      <c r="BP35" s="38" t="str">
        <f>$AJ$15</f>
        <v>SGDHI Harpstedt</v>
      </c>
      <c r="BQ35" s="36">
        <f>SUM($BK$26+$BI$32+$BI$39)</f>
        <v>9</v>
      </c>
      <c r="BR35" s="36">
        <f>SUM($BC$26+$AZ$32+$AZ$39)</f>
        <v>9</v>
      </c>
      <c r="BS35" s="37" t="s">
        <v>19</v>
      </c>
      <c r="BT35" s="36">
        <f>SUM($BC$26+$AZ$33+$BC$36)</f>
        <v>3</v>
      </c>
      <c r="BU35" s="36">
        <f>SUM(BR35-BT35)</f>
        <v>6</v>
      </c>
      <c r="BV35" s="36"/>
      <c r="BW35" s="29"/>
      <c r="BX35" s="29"/>
      <c r="BY35" s="57"/>
      <c r="BZ35" s="57"/>
      <c r="CA35" s="57"/>
      <c r="CB35" s="57"/>
      <c r="CC35" s="57"/>
      <c r="CD35" s="57"/>
      <c r="CE35" s="57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</row>
    <row r="36" spans="1:145" s="19" customFormat="1" ht="21" customHeight="1">
      <c r="A36" s="4"/>
      <c r="B36" s="153">
        <v>13</v>
      </c>
      <c r="C36" s="154"/>
      <c r="D36" s="154"/>
      <c r="E36" s="154"/>
      <c r="F36" s="154"/>
      <c r="G36" s="154" t="s">
        <v>22</v>
      </c>
      <c r="H36" s="154"/>
      <c r="I36" s="154"/>
      <c r="J36" s="154"/>
      <c r="K36" s="154"/>
      <c r="L36" s="154"/>
      <c r="M36" s="151">
        <f t="shared" si="2"/>
        <v>0.6749999999999997</v>
      </c>
      <c r="N36" s="151"/>
      <c r="O36" s="151"/>
      <c r="P36" s="151"/>
      <c r="Q36" s="151"/>
      <c r="R36" s="150" t="str">
        <f>AJ14</f>
        <v>BW Lohne II</v>
      </c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88" t="s">
        <v>20</v>
      </c>
      <c r="AI36" s="150" t="str">
        <f>AJ16</f>
        <v>TSG Hatten/ SW Oldenburg</v>
      </c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8">
        <v>3</v>
      </c>
      <c r="BA36" s="158"/>
      <c r="BB36" s="88" t="s">
        <v>19</v>
      </c>
      <c r="BC36" s="158">
        <v>1</v>
      </c>
      <c r="BD36" s="158"/>
      <c r="BE36" s="158"/>
      <c r="BF36" s="159"/>
      <c r="BG36" s="16"/>
      <c r="BH36" s="29"/>
      <c r="BI36" s="33">
        <f t="shared" si="0"/>
        <v>3</v>
      </c>
      <c r="BJ36" s="33" t="s">
        <v>19</v>
      </c>
      <c r="BK36" s="33">
        <f t="shared" si="1"/>
        <v>0</v>
      </c>
      <c r="BL36" s="29"/>
      <c r="BM36" s="29"/>
      <c r="BN36" s="34"/>
      <c r="BO36" s="34"/>
      <c r="BP36" s="38" t="str">
        <f>$AJ$14</f>
        <v>BW Lohne II</v>
      </c>
      <c r="BQ36" s="36">
        <f>SUM($BI$26+$BK$33+$BI$36)</f>
        <v>6</v>
      </c>
      <c r="BR36" s="36">
        <f>SUM($AZ$26+$BC$33+$AZ$36)</f>
        <v>5</v>
      </c>
      <c r="BS36" s="37" t="s">
        <v>19</v>
      </c>
      <c r="BT36" s="36">
        <f>SUM($AZ$26+$BC$32+$BC$39)</f>
        <v>2</v>
      </c>
      <c r="BU36" s="36">
        <f>SUM(BR36-BT36)</f>
        <v>3</v>
      </c>
      <c r="BV36" s="36"/>
      <c r="BW36" s="29"/>
      <c r="BX36" s="29"/>
      <c r="BY36" s="57"/>
      <c r="BZ36" s="57"/>
      <c r="CA36" s="57"/>
      <c r="CB36" s="57"/>
      <c r="CC36" s="57"/>
      <c r="CD36" s="57"/>
      <c r="CE36" s="57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</row>
    <row r="37" spans="1:145" s="19" customFormat="1" ht="21" customHeight="1">
      <c r="A37" s="4"/>
      <c r="B37" s="153">
        <v>14</v>
      </c>
      <c r="C37" s="154"/>
      <c r="D37" s="154"/>
      <c r="E37" s="154"/>
      <c r="F37" s="154"/>
      <c r="G37" s="154" t="s">
        <v>16</v>
      </c>
      <c r="H37" s="154"/>
      <c r="I37" s="154"/>
      <c r="J37" s="154"/>
      <c r="K37" s="154"/>
      <c r="L37" s="154"/>
      <c r="M37" s="151">
        <f t="shared" si="2"/>
        <v>0.6826388888888886</v>
      </c>
      <c r="N37" s="151"/>
      <c r="O37" s="151"/>
      <c r="P37" s="151"/>
      <c r="Q37" s="151"/>
      <c r="R37" s="150" t="str">
        <f>D16</f>
        <v>FC Rastede</v>
      </c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88" t="s">
        <v>20</v>
      </c>
      <c r="AI37" s="150" t="str">
        <f>D18</f>
        <v>JSG Neuenkirchen</v>
      </c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8">
        <v>0</v>
      </c>
      <c r="BA37" s="158"/>
      <c r="BB37" s="88" t="s">
        <v>19</v>
      </c>
      <c r="BC37" s="158">
        <v>5</v>
      </c>
      <c r="BD37" s="158"/>
      <c r="BE37" s="158"/>
      <c r="BF37" s="159"/>
      <c r="BG37" s="16"/>
      <c r="BH37" s="29"/>
      <c r="BI37" s="33">
        <f t="shared" si="0"/>
        <v>0</v>
      </c>
      <c r="BJ37" s="33" t="s">
        <v>19</v>
      </c>
      <c r="BK37" s="33">
        <f t="shared" si="1"/>
        <v>3</v>
      </c>
      <c r="BL37" s="29"/>
      <c r="BM37" s="29"/>
      <c r="BN37" s="34"/>
      <c r="BO37" s="34"/>
      <c r="BP37" s="35" t="str">
        <f>$AJ$16</f>
        <v>TSG Hatten/ SW Oldenburg</v>
      </c>
      <c r="BQ37" s="36">
        <f>SUM($BI$29+$BK$32+$BK$36)</f>
        <v>0</v>
      </c>
      <c r="BR37" s="36">
        <f>SUM($AZ$29+$BC$32+$BC$36)</f>
        <v>5</v>
      </c>
      <c r="BS37" s="37" t="s">
        <v>19</v>
      </c>
      <c r="BT37" s="36">
        <f>SUM($BC$29+$AZ$32+$AZ$36)</f>
        <v>10</v>
      </c>
      <c r="BU37" s="36">
        <f>SUM(BR37-BT37)</f>
        <v>-5</v>
      </c>
      <c r="BV37" s="36"/>
      <c r="BW37" s="29"/>
      <c r="BX37" s="29"/>
      <c r="BY37" s="57"/>
      <c r="BZ37" s="57"/>
      <c r="CA37" s="57"/>
      <c r="CB37" s="57"/>
      <c r="CC37" s="57"/>
      <c r="CD37" s="57"/>
      <c r="CE37" s="57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</row>
    <row r="38" spans="1:145" s="19" customFormat="1" ht="21" customHeight="1">
      <c r="A38" s="4"/>
      <c r="B38" s="153">
        <v>15</v>
      </c>
      <c r="C38" s="154"/>
      <c r="D38" s="154"/>
      <c r="E38" s="154"/>
      <c r="F38" s="154"/>
      <c r="G38" s="154" t="s">
        <v>16</v>
      </c>
      <c r="H38" s="154"/>
      <c r="I38" s="154"/>
      <c r="J38" s="154"/>
      <c r="K38" s="154"/>
      <c r="L38" s="154"/>
      <c r="M38" s="151">
        <f t="shared" si="2"/>
        <v>0.6902777777777774</v>
      </c>
      <c r="N38" s="151"/>
      <c r="O38" s="151"/>
      <c r="P38" s="151"/>
      <c r="Q38" s="151"/>
      <c r="R38" s="150" t="str">
        <f>D15</f>
        <v>SG Neustadt/Oldenbrock/ Ovelgönne</v>
      </c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88" t="s">
        <v>20</v>
      </c>
      <c r="AI38" s="150" t="str">
        <f>D17</f>
        <v>BW Lohne I</v>
      </c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8">
        <v>0</v>
      </c>
      <c r="BA38" s="158"/>
      <c r="BB38" s="88" t="s">
        <v>19</v>
      </c>
      <c r="BC38" s="158">
        <v>3</v>
      </c>
      <c r="BD38" s="158"/>
      <c r="BE38" s="158"/>
      <c r="BF38" s="159"/>
      <c r="BG38" s="16"/>
      <c r="BH38" s="29"/>
      <c r="BI38" s="33">
        <f t="shared" si="0"/>
        <v>0</v>
      </c>
      <c r="BJ38" s="33" t="s">
        <v>19</v>
      </c>
      <c r="BK38" s="33">
        <f t="shared" si="1"/>
        <v>3</v>
      </c>
      <c r="BL38" s="29"/>
      <c r="BM38" s="29"/>
      <c r="BN38" s="34"/>
      <c r="BO38" s="34"/>
      <c r="BP38" s="38" t="str">
        <f>$AJ$17</f>
        <v>FC Huntlosen</v>
      </c>
      <c r="BQ38" s="36">
        <f>SUM($BK$29+$BI$33+$BK$39)</f>
        <v>3</v>
      </c>
      <c r="BR38" s="36">
        <f>SUM($BC$29+$AZ$33+$BC$39)</f>
        <v>4</v>
      </c>
      <c r="BS38" s="37" t="s">
        <v>19</v>
      </c>
      <c r="BT38" s="36">
        <f>SUM($AZ$29+$BC$33+$AZ$39)</f>
        <v>8</v>
      </c>
      <c r="BU38" s="36">
        <f>SUM(BR38-BT38)</f>
        <v>-4</v>
      </c>
      <c r="BV38" s="36"/>
      <c r="BW38" s="29"/>
      <c r="BX38" s="29"/>
      <c r="BY38" s="57"/>
      <c r="BZ38" s="57"/>
      <c r="CA38" s="57"/>
      <c r="CB38" s="57"/>
      <c r="CC38" s="57"/>
      <c r="CD38" s="57"/>
      <c r="CE38" s="57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</row>
    <row r="39" spans="1:145" s="19" customFormat="1" ht="21" customHeight="1" thickBot="1">
      <c r="A39" s="4"/>
      <c r="B39" s="189">
        <v>16</v>
      </c>
      <c r="C39" s="190"/>
      <c r="D39" s="190"/>
      <c r="E39" s="190"/>
      <c r="F39" s="190"/>
      <c r="G39" s="190" t="s">
        <v>22</v>
      </c>
      <c r="H39" s="190"/>
      <c r="I39" s="190"/>
      <c r="J39" s="190"/>
      <c r="K39" s="190"/>
      <c r="L39" s="190"/>
      <c r="M39" s="203">
        <f t="shared" si="2"/>
        <v>0.6979166666666663</v>
      </c>
      <c r="N39" s="203"/>
      <c r="O39" s="203"/>
      <c r="P39" s="203"/>
      <c r="Q39" s="203"/>
      <c r="R39" s="204" t="str">
        <f>AJ15</f>
        <v>SGDHI Harpstedt</v>
      </c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65" t="s">
        <v>20</v>
      </c>
      <c r="AI39" s="204" t="str">
        <f>AJ17</f>
        <v>FC Huntlosen</v>
      </c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198">
        <v>4</v>
      </c>
      <c r="BA39" s="198"/>
      <c r="BB39" s="65" t="s">
        <v>19</v>
      </c>
      <c r="BC39" s="198">
        <v>0</v>
      </c>
      <c r="BD39" s="198"/>
      <c r="BE39" s="198"/>
      <c r="BF39" s="199"/>
      <c r="BG39" s="16"/>
      <c r="BH39" s="29"/>
      <c r="BI39" s="33">
        <f t="shared" si="0"/>
        <v>3</v>
      </c>
      <c r="BJ39" s="33" t="s">
        <v>19</v>
      </c>
      <c r="BK39" s="33">
        <f t="shared" si="1"/>
        <v>0</v>
      </c>
      <c r="BL39" s="29"/>
      <c r="BM39" s="29"/>
      <c r="BN39" s="29"/>
      <c r="BO39" s="29"/>
      <c r="BP39" s="38"/>
      <c r="BQ39" s="36"/>
      <c r="BR39" s="36"/>
      <c r="BS39" s="37"/>
      <c r="BT39" s="36"/>
      <c r="BU39" s="36"/>
      <c r="BV39" s="29"/>
      <c r="BW39" s="29"/>
      <c r="BX39" s="29"/>
      <c r="BY39" s="57"/>
      <c r="BZ39" s="57"/>
      <c r="CA39" s="57"/>
      <c r="CB39" s="57"/>
      <c r="CC39" s="57"/>
      <c r="CD39" s="57"/>
      <c r="CE39" s="57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</row>
    <row r="40" spans="60:83" ht="15.75" customHeight="1"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</row>
    <row r="41" ht="5.25" customHeight="1"/>
    <row r="42" ht="12.75">
      <c r="B42" s="1" t="s">
        <v>27</v>
      </c>
    </row>
    <row r="43" ht="6" customHeight="1" thickBot="1"/>
    <row r="44" spans="2:145" s="8" customFormat="1" ht="21.75" customHeight="1" thickBot="1">
      <c r="B44" s="191" t="s">
        <v>12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3"/>
      <c r="S44" s="191" t="s">
        <v>24</v>
      </c>
      <c r="T44" s="192"/>
      <c r="U44" s="193"/>
      <c r="V44" s="191" t="s">
        <v>25</v>
      </c>
      <c r="W44" s="192"/>
      <c r="X44" s="192"/>
      <c r="Y44" s="192"/>
      <c r="Z44" s="193"/>
      <c r="AA44" s="191" t="s">
        <v>26</v>
      </c>
      <c r="AB44" s="192"/>
      <c r="AC44" s="193"/>
      <c r="AD44" s="9"/>
      <c r="AE44" s="9"/>
      <c r="AF44" s="9"/>
      <c r="AG44" s="9"/>
      <c r="AH44" s="191" t="s">
        <v>13</v>
      </c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3"/>
      <c r="AV44" s="191" t="s">
        <v>24</v>
      </c>
      <c r="AW44" s="192"/>
      <c r="AX44" s="193"/>
      <c r="AY44" s="191" t="s">
        <v>25</v>
      </c>
      <c r="AZ44" s="192"/>
      <c r="BA44" s="192"/>
      <c r="BB44" s="192"/>
      <c r="BC44" s="193"/>
      <c r="BD44" s="191" t="s">
        <v>26</v>
      </c>
      <c r="BE44" s="192"/>
      <c r="BF44" s="193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58"/>
      <c r="BZ44" s="58"/>
      <c r="CA44" s="58"/>
      <c r="CB44" s="58"/>
      <c r="CC44" s="58"/>
      <c r="CD44" s="58"/>
      <c r="CE44" s="58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</row>
    <row r="45" spans="2:58" ht="21.75" customHeight="1">
      <c r="B45" s="220" t="s">
        <v>7</v>
      </c>
      <c r="C45" s="221"/>
      <c r="D45" s="232" t="str">
        <f>IF(ISBLANK($BC$24),"",BP28)</f>
        <v>SV Ahlhorn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4"/>
      <c r="S45" s="229">
        <f>IF(ISBLANK($BC$24),"",BQ28)</f>
        <v>12</v>
      </c>
      <c r="T45" s="230"/>
      <c r="U45" s="231"/>
      <c r="V45" s="221">
        <f>IF(ISBLANK($BC$24),"",BR28)</f>
        <v>18</v>
      </c>
      <c r="W45" s="221"/>
      <c r="X45" s="10" t="s">
        <v>19</v>
      </c>
      <c r="Y45" s="221">
        <f>IF(ISBLANK($BC$24),"",BT28)</f>
        <v>9</v>
      </c>
      <c r="Z45" s="221"/>
      <c r="AA45" s="217">
        <f>IF(ISBLANK($BC$24),"",BU28)</f>
        <v>9</v>
      </c>
      <c r="AB45" s="218"/>
      <c r="AC45" s="219"/>
      <c r="AD45" s="4"/>
      <c r="AE45" s="4"/>
      <c r="AF45" s="4"/>
      <c r="AG45" s="4"/>
      <c r="AH45" s="209" t="s">
        <v>7</v>
      </c>
      <c r="AI45" s="194"/>
      <c r="AJ45" s="210" t="str">
        <f>IF(ISBLANK($BC$26),"",BP35)</f>
        <v>SGDHI Harpstedt</v>
      </c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2"/>
      <c r="AV45" s="200">
        <f>IF(ISBLANK($BC$26),"",BQ35)</f>
        <v>9</v>
      </c>
      <c r="AW45" s="201"/>
      <c r="AX45" s="202"/>
      <c r="AY45" s="194">
        <f>IF(ISBLANK($BC$26),"",BR35)</f>
        <v>9</v>
      </c>
      <c r="AZ45" s="194"/>
      <c r="BA45" s="11" t="s">
        <v>19</v>
      </c>
      <c r="BB45" s="194">
        <f>IF(ISBLANK($BC$26),"",BT35)</f>
        <v>3</v>
      </c>
      <c r="BC45" s="194"/>
      <c r="BD45" s="195">
        <f>IF(ISBLANK($BC$26),"",BU35)</f>
        <v>6</v>
      </c>
      <c r="BE45" s="196"/>
      <c r="BF45" s="197"/>
    </row>
    <row r="46" spans="2:58" ht="21.75" customHeight="1">
      <c r="B46" s="209" t="s">
        <v>8</v>
      </c>
      <c r="C46" s="194"/>
      <c r="D46" s="210" t="str">
        <f>IF(ISBLANK($BC$24),"",BP29)</f>
        <v>BW Lohne I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2"/>
      <c r="S46" s="200">
        <f>IF(ISBLANK($BC$24),"",BQ29)</f>
        <v>9</v>
      </c>
      <c r="T46" s="201"/>
      <c r="U46" s="202"/>
      <c r="V46" s="194">
        <f>IF(ISBLANK($BC$24),"",BR29)</f>
        <v>16</v>
      </c>
      <c r="W46" s="194"/>
      <c r="X46" s="11" t="s">
        <v>19</v>
      </c>
      <c r="Y46" s="194">
        <f>IF(ISBLANK($BC$24),"",BT29)</f>
        <v>5</v>
      </c>
      <c r="Z46" s="194"/>
      <c r="AA46" s="195">
        <f>IF(ISBLANK($BC$24),"",BU29)</f>
        <v>11</v>
      </c>
      <c r="AB46" s="196"/>
      <c r="AC46" s="197"/>
      <c r="AD46" s="4"/>
      <c r="AE46" s="4"/>
      <c r="AF46" s="4"/>
      <c r="AG46" s="4"/>
      <c r="AH46" s="209" t="s">
        <v>8</v>
      </c>
      <c r="AI46" s="194"/>
      <c r="AJ46" s="210" t="str">
        <f>IF(ISBLANK($BC$26),"",BP36)</f>
        <v>BW Lohne II</v>
      </c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2"/>
      <c r="AV46" s="200">
        <f>IF(ISBLANK($BC$26),"",BQ36)</f>
        <v>6</v>
      </c>
      <c r="AW46" s="201"/>
      <c r="AX46" s="202"/>
      <c r="AY46" s="194">
        <f>IF(ISBLANK($BC$26),"",BR36)</f>
        <v>5</v>
      </c>
      <c r="AZ46" s="194"/>
      <c r="BA46" s="11" t="s">
        <v>19</v>
      </c>
      <c r="BB46" s="194">
        <f>IF(ISBLANK($BC$26),"",BT36)</f>
        <v>2</v>
      </c>
      <c r="BC46" s="194"/>
      <c r="BD46" s="195">
        <f>IF(ISBLANK($BC$26),"",BU36)</f>
        <v>3</v>
      </c>
      <c r="BE46" s="196"/>
      <c r="BF46" s="197"/>
    </row>
    <row r="47" spans="2:58" ht="21.75" customHeight="1">
      <c r="B47" s="209" t="s">
        <v>9</v>
      </c>
      <c r="C47" s="194"/>
      <c r="D47" s="210" t="str">
        <f>IF(ISBLANK($BC$24),"",BP30)</f>
        <v>JSG Neuenkirchen</v>
      </c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2"/>
      <c r="S47" s="200">
        <f>IF(ISBLANK($BC$24),"",BQ30)</f>
        <v>6</v>
      </c>
      <c r="T47" s="201"/>
      <c r="U47" s="202"/>
      <c r="V47" s="194">
        <f>IF(ISBLANK($BC$24),"",BR30)</f>
        <v>10</v>
      </c>
      <c r="W47" s="194"/>
      <c r="X47" s="11" t="s">
        <v>19</v>
      </c>
      <c r="Y47" s="194">
        <f>IF(ISBLANK($BC$24),"",BT30)</f>
        <v>9</v>
      </c>
      <c r="Z47" s="194"/>
      <c r="AA47" s="195">
        <f>IF(ISBLANK($BC$24),"",BU30)</f>
        <v>1</v>
      </c>
      <c r="AB47" s="196"/>
      <c r="AC47" s="197"/>
      <c r="AD47" s="4"/>
      <c r="AE47" s="4"/>
      <c r="AF47" s="4"/>
      <c r="AG47" s="4"/>
      <c r="AH47" s="209" t="s">
        <v>9</v>
      </c>
      <c r="AI47" s="194"/>
      <c r="AJ47" s="210" t="s">
        <v>63</v>
      </c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2"/>
      <c r="AV47" s="200">
        <v>3</v>
      </c>
      <c r="AW47" s="201"/>
      <c r="AX47" s="202"/>
      <c r="AY47" s="194">
        <v>4</v>
      </c>
      <c r="AZ47" s="194"/>
      <c r="BA47" s="11" t="s">
        <v>19</v>
      </c>
      <c r="BB47" s="194">
        <v>8</v>
      </c>
      <c r="BC47" s="194"/>
      <c r="BD47" s="195">
        <v>-4</v>
      </c>
      <c r="BE47" s="196"/>
      <c r="BF47" s="197"/>
    </row>
    <row r="48" spans="2:58" ht="21.75" customHeight="1" thickBot="1">
      <c r="B48" s="209" t="s">
        <v>10</v>
      </c>
      <c r="C48" s="194"/>
      <c r="D48" s="210" t="str">
        <f>IF(ISBLANK($BC$24),"",BP31)</f>
        <v>SG Neustadt/Oldenbrock/ Ovelgönne</v>
      </c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2"/>
      <c r="S48" s="200">
        <f>IF(ISBLANK($BC$24),"",BQ31)</f>
        <v>3</v>
      </c>
      <c r="T48" s="201"/>
      <c r="U48" s="202"/>
      <c r="V48" s="194">
        <f>IF(ISBLANK($BC$24),"",BR31)</f>
        <v>4</v>
      </c>
      <c r="W48" s="194"/>
      <c r="X48" s="11" t="s">
        <v>19</v>
      </c>
      <c r="Y48" s="194">
        <f>IF(ISBLANK($BC$24),"",BT31)</f>
        <v>4</v>
      </c>
      <c r="Z48" s="194"/>
      <c r="AA48" s="195">
        <f>IF(ISBLANK($BC$24),"",BU31)</f>
        <v>0</v>
      </c>
      <c r="AB48" s="196"/>
      <c r="AC48" s="197"/>
      <c r="AD48" s="4"/>
      <c r="AE48" s="4"/>
      <c r="AF48" s="4"/>
      <c r="AG48" s="4"/>
      <c r="AH48" s="216" t="s">
        <v>10</v>
      </c>
      <c r="AI48" s="205"/>
      <c r="AJ48" s="226" t="s">
        <v>66</v>
      </c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8"/>
      <c r="AV48" s="213">
        <v>0</v>
      </c>
      <c r="AW48" s="214"/>
      <c r="AX48" s="215"/>
      <c r="AY48" s="205">
        <v>5</v>
      </c>
      <c r="AZ48" s="205"/>
      <c r="BA48" s="12" t="s">
        <v>19</v>
      </c>
      <c r="BB48" s="205">
        <v>10</v>
      </c>
      <c r="BC48" s="205"/>
      <c r="BD48" s="206">
        <v>-5</v>
      </c>
      <c r="BE48" s="207"/>
      <c r="BF48" s="208"/>
    </row>
    <row r="49" spans="2:33" ht="21.75" customHeight="1" thickBot="1">
      <c r="B49" s="216" t="s">
        <v>11</v>
      </c>
      <c r="C49" s="205"/>
      <c r="D49" s="226" t="str">
        <f>IF(ISBLANK($BC$24),"",BP32)</f>
        <v>FC Rastede</v>
      </c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8"/>
      <c r="S49" s="213">
        <f>IF(ISBLANK($BC$24),"",BQ32)</f>
        <v>0</v>
      </c>
      <c r="T49" s="214"/>
      <c r="U49" s="215"/>
      <c r="V49" s="205">
        <f>IF(ISBLANK($BC$24),"",BR32)</f>
        <v>0</v>
      </c>
      <c r="W49" s="205"/>
      <c r="X49" s="12" t="s">
        <v>19</v>
      </c>
      <c r="Y49" s="205">
        <f>IF(ISBLANK($BC$24),"",BT32)</f>
        <v>21</v>
      </c>
      <c r="Z49" s="205"/>
      <c r="AA49" s="206">
        <f>IF(ISBLANK($BC$24),"",BU32)</f>
        <v>-21</v>
      </c>
      <c r="AB49" s="207"/>
      <c r="AC49" s="208"/>
      <c r="AD49" s="4"/>
      <c r="AE49" s="4"/>
      <c r="AF49" s="4"/>
      <c r="AG49" s="4"/>
    </row>
    <row r="50" spans="30:33" ht="12.75">
      <c r="AD50" s="4"/>
      <c r="AE50" s="4"/>
      <c r="AF50" s="4"/>
      <c r="AG50" s="4"/>
    </row>
    <row r="51" spans="2:63" ht="33">
      <c r="B51" s="152" t="str">
        <f>$A$2</f>
        <v>FC Huntlosen e.V.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7"/>
      <c r="BI51" s="33"/>
      <c r="BJ51" s="33"/>
      <c r="BK51" s="33"/>
    </row>
    <row r="52" spans="2:33" ht="6.75" customHeight="1">
      <c r="B52" s="72"/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2"/>
      <c r="T52" s="72"/>
      <c r="U52" s="72"/>
      <c r="V52" s="72"/>
      <c r="W52" s="72"/>
      <c r="X52" s="74"/>
      <c r="Y52" s="72"/>
      <c r="Z52" s="72"/>
      <c r="AA52" s="75"/>
      <c r="AB52" s="75"/>
      <c r="AC52" s="75"/>
      <c r="AD52" s="4"/>
      <c r="AE52" s="4"/>
      <c r="AF52" s="4"/>
      <c r="AG52" s="4"/>
    </row>
    <row r="53" spans="2:134" ht="12.75">
      <c r="B53" s="1" t="s">
        <v>35</v>
      </c>
      <c r="BU53" s="36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</row>
    <row r="54" spans="73:134" ht="5.25" customHeight="1">
      <c r="BU54" s="36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</row>
    <row r="55" spans="1:134" ht="15.75">
      <c r="A55" s="2"/>
      <c r="B55" s="2"/>
      <c r="C55" s="2"/>
      <c r="D55" s="2"/>
      <c r="E55" s="2"/>
      <c r="F55" s="2"/>
      <c r="G55" s="6" t="s">
        <v>1</v>
      </c>
      <c r="H55" s="173">
        <v>0.7083333333333334</v>
      </c>
      <c r="I55" s="173"/>
      <c r="J55" s="173"/>
      <c r="K55" s="173"/>
      <c r="L55" s="173"/>
      <c r="M55" s="173"/>
      <c r="N55" s="173"/>
      <c r="O55" s="173"/>
      <c r="P55" s="7" t="s">
        <v>2</v>
      </c>
      <c r="Q55" s="2"/>
      <c r="R55" s="2"/>
      <c r="S55" s="2"/>
      <c r="T55" s="2"/>
      <c r="U55" s="2"/>
      <c r="V55" s="2"/>
      <c r="W55" s="6" t="s">
        <v>3</v>
      </c>
      <c r="X55" s="174">
        <f>$X$10</f>
        <v>1</v>
      </c>
      <c r="Y55" s="174" t="s">
        <v>36</v>
      </c>
      <c r="Z55" s="21" t="s">
        <v>30</v>
      </c>
      <c r="AA55" s="145">
        <f>$AA$10</f>
        <v>0.006944444444444444</v>
      </c>
      <c r="AB55" s="145"/>
      <c r="AC55" s="145"/>
      <c r="AD55" s="145"/>
      <c r="AE55" s="145"/>
      <c r="AF55" s="7" t="s">
        <v>4</v>
      </c>
      <c r="AG55" s="2"/>
      <c r="AH55" s="2"/>
      <c r="AI55" s="2"/>
      <c r="AJ55" s="2"/>
      <c r="AK55" s="2"/>
      <c r="AL55" s="2"/>
      <c r="AM55" s="2"/>
      <c r="AN55" s="6" t="s">
        <v>5</v>
      </c>
      <c r="AO55" s="145">
        <f>$AO$10</f>
        <v>0.0006944444444444445</v>
      </c>
      <c r="AP55" s="145"/>
      <c r="AQ55" s="145"/>
      <c r="AR55" s="145"/>
      <c r="AS55" s="145"/>
      <c r="AT55" s="7" t="s">
        <v>4</v>
      </c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U55" s="36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</row>
    <row r="56" spans="73:134" ht="6" customHeight="1" thickBot="1">
      <c r="BU56" s="36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</row>
    <row r="57" spans="2:134" ht="16.5" thickBot="1">
      <c r="B57" s="237" t="s">
        <v>37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5"/>
      <c r="AC57" s="236"/>
      <c r="AH57" s="237" t="s">
        <v>38</v>
      </c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5"/>
      <c r="BF57" s="236"/>
      <c r="BP57" s="77"/>
      <c r="BQ57" s="77"/>
      <c r="BR57" s="77"/>
      <c r="BS57" s="78"/>
      <c r="BT57" s="77"/>
      <c r="BU57" s="36"/>
      <c r="BV57" s="77"/>
      <c r="BW57" s="77"/>
      <c r="BX57" s="77"/>
      <c r="BY57" s="79"/>
      <c r="BZ57" s="79"/>
      <c r="CA57" s="79"/>
      <c r="CB57" s="79"/>
      <c r="CC57" s="79"/>
      <c r="CD57" s="79"/>
      <c r="CE57" s="79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</row>
    <row r="58" spans="2:134" ht="15">
      <c r="B58" s="179" t="s">
        <v>7</v>
      </c>
      <c r="C58" s="180"/>
      <c r="D58" s="167" t="str">
        <f>(IF(ISBLANK(#REF!),"1. Gruppe A",$D$45))</f>
        <v>SV Ahlhorn</v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239"/>
      <c r="AC58" s="163"/>
      <c r="AH58" s="179" t="s">
        <v>7</v>
      </c>
      <c r="AI58" s="180"/>
      <c r="AJ58" s="167" t="str">
        <f>(IF(ISBLANK(#REF!),"1. Gruppe B",$AJ$45))</f>
        <v>SGDHI Harpstedt</v>
      </c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239"/>
      <c r="BF58" s="163"/>
      <c r="BP58" s="77"/>
      <c r="BQ58" s="77"/>
      <c r="BR58" s="77"/>
      <c r="BS58" s="78"/>
      <c r="BT58" s="77"/>
      <c r="BU58" s="36"/>
      <c r="BV58" s="77"/>
      <c r="BW58" s="77"/>
      <c r="BX58" s="77"/>
      <c r="BY58" s="79"/>
      <c r="BZ58" s="79"/>
      <c r="CA58" s="79"/>
      <c r="CB58" s="79"/>
      <c r="CC58" s="79"/>
      <c r="CD58" s="79"/>
      <c r="CE58" s="79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</row>
    <row r="59" spans="2:134" ht="15">
      <c r="B59" s="179" t="s">
        <v>8</v>
      </c>
      <c r="C59" s="180"/>
      <c r="D59" s="167" t="str">
        <f>(IF(ISBLANK(#REF!),"2. Gruppe B",$AJ$46))</f>
        <v>BW Lohne II</v>
      </c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239"/>
      <c r="AC59" s="163"/>
      <c r="AH59" s="179" t="s">
        <v>8</v>
      </c>
      <c r="AI59" s="180"/>
      <c r="AJ59" s="167" t="str">
        <f>(IF(ISBLANK(#REF!),"2. Gruppe A",$D$46))</f>
        <v>BW Lohne I</v>
      </c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239"/>
      <c r="BF59" s="163"/>
      <c r="BP59" s="77"/>
      <c r="BQ59" s="77"/>
      <c r="BR59" s="77"/>
      <c r="BS59" s="78"/>
      <c r="BT59" s="77"/>
      <c r="BU59" s="36"/>
      <c r="BV59" s="77"/>
      <c r="BW59" s="77"/>
      <c r="BX59" s="77"/>
      <c r="BY59" s="79"/>
      <c r="BZ59" s="79"/>
      <c r="CA59" s="79"/>
      <c r="CB59" s="79"/>
      <c r="CC59" s="79"/>
      <c r="CD59" s="79"/>
      <c r="CE59" s="79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</row>
    <row r="60" spans="2:134" ht="15.75" thickBot="1">
      <c r="B60" s="176" t="s">
        <v>9</v>
      </c>
      <c r="C60" s="177"/>
      <c r="D60" s="164" t="str">
        <f>(IF(ISBLANK(#REF!),"3. Gruppe A",$D$47))</f>
        <v>JSG Neuenkirchen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225"/>
      <c r="AC60" s="166"/>
      <c r="AH60" s="176" t="s">
        <v>9</v>
      </c>
      <c r="AI60" s="177"/>
      <c r="AJ60" s="164" t="str">
        <f>(IF(ISBLANK(#REF!),"3. Gruppe B",$AJ$47))</f>
        <v>FC Huntlosen</v>
      </c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225"/>
      <c r="BF60" s="166"/>
      <c r="BP60" s="77"/>
      <c r="BQ60" s="77"/>
      <c r="BR60" s="77"/>
      <c r="BS60" s="78"/>
      <c r="BT60" s="77"/>
      <c r="BU60" s="36"/>
      <c r="BV60" s="77"/>
      <c r="BW60" s="77"/>
      <c r="BX60" s="77"/>
      <c r="BY60" s="79"/>
      <c r="BZ60" s="79"/>
      <c r="CA60" s="79"/>
      <c r="CB60" s="79"/>
      <c r="CC60" s="79"/>
      <c r="CD60" s="79"/>
      <c r="CE60" s="79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</row>
    <row r="61" spans="68:134" ht="12.75">
      <c r="BP61" s="77"/>
      <c r="BQ61" s="77"/>
      <c r="BR61" s="77"/>
      <c r="BS61" s="78"/>
      <c r="BT61" s="77"/>
      <c r="BU61" s="36"/>
      <c r="BV61" s="77"/>
      <c r="BW61" s="77"/>
      <c r="BX61" s="77"/>
      <c r="BY61" s="79"/>
      <c r="BZ61" s="79"/>
      <c r="CA61" s="79"/>
      <c r="CB61" s="79"/>
      <c r="CC61" s="79"/>
      <c r="CD61" s="79"/>
      <c r="CE61" s="79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</row>
    <row r="62" spans="2:134" ht="12.75">
      <c r="B62" s="1" t="s">
        <v>39</v>
      </c>
      <c r="BP62" s="77"/>
      <c r="BQ62" s="77"/>
      <c r="BR62" s="77"/>
      <c r="BS62" s="78"/>
      <c r="BT62" s="77"/>
      <c r="BU62" s="36"/>
      <c r="BV62" s="77"/>
      <c r="BW62" s="77"/>
      <c r="BX62" s="77"/>
      <c r="BY62" s="79"/>
      <c r="BZ62" s="79"/>
      <c r="CA62" s="79"/>
      <c r="CB62" s="79"/>
      <c r="CC62" s="79"/>
      <c r="CD62" s="79"/>
      <c r="CE62" s="79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</row>
    <row r="63" spans="68:134" ht="6" customHeight="1" thickBot="1">
      <c r="BP63" s="77"/>
      <c r="BQ63" s="77"/>
      <c r="BR63" s="77"/>
      <c r="BS63" s="78"/>
      <c r="BT63" s="77"/>
      <c r="BU63" s="36"/>
      <c r="BV63" s="77"/>
      <c r="BW63" s="77"/>
      <c r="BX63" s="77"/>
      <c r="BY63" s="79"/>
      <c r="BZ63" s="79"/>
      <c r="CA63" s="79"/>
      <c r="CB63" s="79"/>
      <c r="CC63" s="79"/>
      <c r="CD63" s="79"/>
      <c r="CE63" s="79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</row>
    <row r="64" spans="2:135" s="4" customFormat="1" ht="16.5" customHeight="1" thickBot="1">
      <c r="B64" s="265" t="s">
        <v>14</v>
      </c>
      <c r="C64" s="266"/>
      <c r="D64" s="259"/>
      <c r="E64" s="260"/>
      <c r="F64" s="262"/>
      <c r="G64" s="259" t="s">
        <v>15</v>
      </c>
      <c r="H64" s="260"/>
      <c r="I64" s="260"/>
      <c r="J64" s="260"/>
      <c r="K64" s="260"/>
      <c r="L64" s="262"/>
      <c r="M64" s="259" t="s">
        <v>17</v>
      </c>
      <c r="N64" s="260"/>
      <c r="O64" s="260"/>
      <c r="P64" s="260"/>
      <c r="Q64" s="262"/>
      <c r="R64" s="259" t="s">
        <v>18</v>
      </c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1" t="s">
        <v>21</v>
      </c>
      <c r="BA64" s="260"/>
      <c r="BB64" s="260"/>
      <c r="BC64" s="260"/>
      <c r="BD64" s="262"/>
      <c r="BE64" s="263"/>
      <c r="BF64" s="264"/>
      <c r="BG64" s="19"/>
      <c r="BH64" s="29"/>
      <c r="BI64" s="30" t="s">
        <v>28</v>
      </c>
      <c r="BJ64" s="31"/>
      <c r="BK64" s="31"/>
      <c r="BL64" s="29"/>
      <c r="BM64" s="29"/>
      <c r="BN64" s="29"/>
      <c r="BO64" s="29"/>
      <c r="BP64" s="29"/>
      <c r="BQ64" s="29"/>
      <c r="BR64" s="29"/>
      <c r="BS64" s="81"/>
      <c r="BT64" s="29"/>
      <c r="BU64" s="36"/>
      <c r="BV64" s="29"/>
      <c r="BW64" s="29"/>
      <c r="BX64" s="29"/>
      <c r="BY64" s="57"/>
      <c r="BZ64" s="57"/>
      <c r="CA64" s="57"/>
      <c r="CB64" s="57"/>
      <c r="CC64" s="57"/>
      <c r="CD64" s="57"/>
      <c r="CE64" s="57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32"/>
    </row>
    <row r="65" spans="2:135" s="5" customFormat="1" ht="18" customHeight="1">
      <c r="B65" s="240">
        <v>17</v>
      </c>
      <c r="C65" s="241"/>
      <c r="D65" s="241"/>
      <c r="E65" s="241"/>
      <c r="F65" s="241"/>
      <c r="G65" s="241">
        <v>1</v>
      </c>
      <c r="H65" s="241"/>
      <c r="I65" s="241"/>
      <c r="J65" s="241"/>
      <c r="K65" s="241"/>
      <c r="L65" s="241"/>
      <c r="M65" s="242">
        <f>$H$55</f>
        <v>0.7083333333333334</v>
      </c>
      <c r="N65" s="242"/>
      <c r="O65" s="242"/>
      <c r="P65" s="242"/>
      <c r="Q65" s="243"/>
      <c r="R65" s="222" t="str">
        <f>$D$58</f>
        <v>SV Ahlhorn</v>
      </c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70" t="s">
        <v>20</v>
      </c>
      <c r="AI65" s="223" t="str">
        <f>$D$59</f>
        <v>BW Lohne II</v>
      </c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4"/>
      <c r="AZ65" s="244">
        <v>4</v>
      </c>
      <c r="BA65" s="245"/>
      <c r="BB65" s="64" t="s">
        <v>19</v>
      </c>
      <c r="BC65" s="245">
        <v>1</v>
      </c>
      <c r="BD65" s="246"/>
      <c r="BE65" s="247"/>
      <c r="BF65" s="248"/>
      <c r="BH65" s="29"/>
      <c r="BI65" s="33">
        <f aca="true" t="shared" si="3" ref="BI65:BI70">IF(ISBLANK(AZ65),"0",IF(AZ65&gt;BC65,3,IF(AZ65=BC65,1,0)))</f>
        <v>3</v>
      </c>
      <c r="BJ65" s="33" t="s">
        <v>19</v>
      </c>
      <c r="BK65" s="33">
        <f aca="true" t="shared" si="4" ref="BK65:BK70">IF(ISBLANK(BC65),"0",IF(BC65&gt;AZ65,3,IF(BC65=AZ65,1,0)))</f>
        <v>0</v>
      </c>
      <c r="BL65" s="29"/>
      <c r="BM65" s="66"/>
      <c r="BN65" s="66"/>
      <c r="BO65" s="66"/>
      <c r="BP65" s="82" t="str">
        <f>$D$58</f>
        <v>SV Ahlhorn</v>
      </c>
      <c r="BQ65" s="83">
        <f>SUM($BI$65+$BK$67)</f>
        <v>6</v>
      </c>
      <c r="BR65" s="83">
        <f>SUM($AZ$65+$BC$67)</f>
        <v>8</v>
      </c>
      <c r="BS65" s="84" t="s">
        <v>19</v>
      </c>
      <c r="BT65" s="83">
        <f>SUM($BC$65+$AZ$67)</f>
        <v>4</v>
      </c>
      <c r="BU65" s="83">
        <f aca="true" t="shared" si="5" ref="BU65:BU70">SUM(BR65-BT65)</f>
        <v>4</v>
      </c>
      <c r="BV65" s="66"/>
      <c r="BW65" s="29"/>
      <c r="BX65" s="29"/>
      <c r="BY65" s="57"/>
      <c r="BZ65" s="57"/>
      <c r="CA65" s="57"/>
      <c r="CB65" s="57"/>
      <c r="CC65" s="57"/>
      <c r="CD65" s="57"/>
      <c r="CE65" s="57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EE65" s="66"/>
    </row>
    <row r="66" spans="2:135" s="4" customFormat="1" ht="18" customHeight="1" thickBot="1">
      <c r="B66" s="189">
        <v>18</v>
      </c>
      <c r="C66" s="190"/>
      <c r="D66" s="190"/>
      <c r="E66" s="190"/>
      <c r="F66" s="190"/>
      <c r="G66" s="190">
        <v>2</v>
      </c>
      <c r="H66" s="190"/>
      <c r="I66" s="190"/>
      <c r="J66" s="190"/>
      <c r="K66" s="190"/>
      <c r="L66" s="190"/>
      <c r="M66" s="257">
        <v>0.7159722222222222</v>
      </c>
      <c r="N66" s="257"/>
      <c r="O66" s="257"/>
      <c r="P66" s="257"/>
      <c r="Q66" s="258"/>
      <c r="R66" s="249" t="str">
        <f>$AJ$58</f>
        <v>SGDHI Harpstedt</v>
      </c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71" t="s">
        <v>20</v>
      </c>
      <c r="AI66" s="250" t="str">
        <f>$AJ$59</f>
        <v>BW Lohne I</v>
      </c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1"/>
      <c r="AZ66" s="252">
        <v>2</v>
      </c>
      <c r="BA66" s="253"/>
      <c r="BB66" s="65" t="s">
        <v>19</v>
      </c>
      <c r="BC66" s="253">
        <v>3</v>
      </c>
      <c r="BD66" s="254"/>
      <c r="BE66" s="255"/>
      <c r="BF66" s="256"/>
      <c r="BG66" s="19"/>
      <c r="BH66" s="29"/>
      <c r="BI66" s="33">
        <f t="shared" si="3"/>
        <v>0</v>
      </c>
      <c r="BJ66" s="33" t="s">
        <v>19</v>
      </c>
      <c r="BK66" s="33">
        <f t="shared" si="4"/>
        <v>3</v>
      </c>
      <c r="BL66" s="29"/>
      <c r="BM66" s="32"/>
      <c r="BN66" s="32"/>
      <c r="BO66" s="32"/>
      <c r="BP66" s="82" t="str">
        <f>$D$60</f>
        <v>JSG Neuenkirchen</v>
      </c>
      <c r="BQ66" s="83">
        <f>SUM($BI$67+$BK$69)</f>
        <v>1</v>
      </c>
      <c r="BR66" s="83">
        <f>SUM($AZ$67+$BC$69)</f>
        <v>4</v>
      </c>
      <c r="BS66" s="84" t="s">
        <v>19</v>
      </c>
      <c r="BT66" s="83">
        <f>SUM($AZ$65+$BC$69)</f>
        <v>5</v>
      </c>
      <c r="BU66" s="83">
        <f t="shared" si="5"/>
        <v>-1</v>
      </c>
      <c r="BV66" s="32"/>
      <c r="BW66" s="29"/>
      <c r="BX66" s="29"/>
      <c r="BY66" s="57"/>
      <c r="BZ66" s="57"/>
      <c r="CA66" s="57"/>
      <c r="CB66" s="57"/>
      <c r="CC66" s="57"/>
      <c r="CD66" s="57"/>
      <c r="CE66" s="57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32"/>
    </row>
    <row r="67" spans="2:135" s="4" customFormat="1" ht="18" customHeight="1">
      <c r="B67" s="240">
        <v>19</v>
      </c>
      <c r="C67" s="241"/>
      <c r="D67" s="241"/>
      <c r="E67" s="241"/>
      <c r="F67" s="241"/>
      <c r="G67" s="241">
        <v>1</v>
      </c>
      <c r="H67" s="241"/>
      <c r="I67" s="241"/>
      <c r="J67" s="241"/>
      <c r="K67" s="241"/>
      <c r="L67" s="241"/>
      <c r="M67" s="242">
        <v>0.7236111111111111</v>
      </c>
      <c r="N67" s="242"/>
      <c r="O67" s="242"/>
      <c r="P67" s="242"/>
      <c r="Q67" s="243"/>
      <c r="R67" s="222" t="str">
        <f>$D$60</f>
        <v>JSG Neuenkirchen</v>
      </c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70" t="s">
        <v>20</v>
      </c>
      <c r="AI67" s="223" t="str">
        <f>$D$58</f>
        <v>SV Ahlhorn</v>
      </c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4"/>
      <c r="AZ67" s="244">
        <v>3</v>
      </c>
      <c r="BA67" s="245"/>
      <c r="BB67" s="76" t="s">
        <v>19</v>
      </c>
      <c r="BC67" s="245">
        <v>4</v>
      </c>
      <c r="BD67" s="246"/>
      <c r="BE67" s="247"/>
      <c r="BF67" s="248"/>
      <c r="BG67" s="86"/>
      <c r="BH67" s="29"/>
      <c r="BI67" s="33">
        <f t="shared" si="3"/>
        <v>0</v>
      </c>
      <c r="BJ67" s="33" t="s">
        <v>19</v>
      </c>
      <c r="BK67" s="33">
        <f t="shared" si="4"/>
        <v>3</v>
      </c>
      <c r="BL67" s="29"/>
      <c r="BM67" s="32"/>
      <c r="BN67" s="32"/>
      <c r="BO67" s="32"/>
      <c r="BP67" s="82" t="str">
        <f>$D$59</f>
        <v>BW Lohne II</v>
      </c>
      <c r="BQ67" s="83">
        <f>SUM($BK$65+$BI$69)</f>
        <v>1</v>
      </c>
      <c r="BR67" s="83">
        <f>SUM($BC$65+$AZ$69)</f>
        <v>2</v>
      </c>
      <c r="BS67" s="84" t="s">
        <v>19</v>
      </c>
      <c r="BT67" s="83">
        <f>SUM($BC$67+$AZ$69)</f>
        <v>5</v>
      </c>
      <c r="BU67" s="83">
        <f t="shared" si="5"/>
        <v>-3</v>
      </c>
      <c r="BV67" s="32"/>
      <c r="BW67" s="29"/>
      <c r="BX67" s="29"/>
      <c r="BY67" s="57"/>
      <c r="BZ67" s="57"/>
      <c r="CA67" s="57"/>
      <c r="CB67" s="57"/>
      <c r="CC67" s="57"/>
      <c r="CD67" s="57"/>
      <c r="CE67" s="57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32"/>
    </row>
    <row r="68" spans="2:135" s="4" customFormat="1" ht="18" customHeight="1" thickBot="1">
      <c r="B68" s="189">
        <v>20</v>
      </c>
      <c r="C68" s="190"/>
      <c r="D68" s="190"/>
      <c r="E68" s="190"/>
      <c r="F68" s="190"/>
      <c r="G68" s="190">
        <v>2</v>
      </c>
      <c r="H68" s="190"/>
      <c r="I68" s="190"/>
      <c r="J68" s="190"/>
      <c r="K68" s="190"/>
      <c r="L68" s="190"/>
      <c r="M68" s="257">
        <v>0.73125</v>
      </c>
      <c r="N68" s="257"/>
      <c r="O68" s="257"/>
      <c r="P68" s="257"/>
      <c r="Q68" s="258"/>
      <c r="R68" s="249" t="str">
        <f>$AJ$60</f>
        <v>FC Huntlosen</v>
      </c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71" t="s">
        <v>20</v>
      </c>
      <c r="AI68" s="250" t="str">
        <f>$AJ$58</f>
        <v>SGDHI Harpstedt</v>
      </c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1"/>
      <c r="AZ68" s="252">
        <v>1</v>
      </c>
      <c r="BA68" s="253"/>
      <c r="BB68" s="65" t="s">
        <v>19</v>
      </c>
      <c r="BC68" s="253">
        <v>3</v>
      </c>
      <c r="BD68" s="254"/>
      <c r="BE68" s="255"/>
      <c r="BF68" s="256"/>
      <c r="BG68" s="86"/>
      <c r="BH68" s="29"/>
      <c r="BI68" s="33">
        <f t="shared" si="3"/>
        <v>0</v>
      </c>
      <c r="BJ68" s="33" t="s">
        <v>19</v>
      </c>
      <c r="BK68" s="33">
        <f t="shared" si="4"/>
        <v>3</v>
      </c>
      <c r="BL68" s="29"/>
      <c r="BM68" s="32"/>
      <c r="BN68" s="32"/>
      <c r="BO68" s="32"/>
      <c r="BP68" s="82" t="str">
        <f>$AJ$59</f>
        <v>BW Lohne I</v>
      </c>
      <c r="BQ68" s="83">
        <f>SUM($BK$66+$BI$70)</f>
        <v>6</v>
      </c>
      <c r="BR68" s="83">
        <f>SUM($BC$66+$AZ$70)</f>
        <v>6</v>
      </c>
      <c r="BS68" s="84" t="s">
        <v>19</v>
      </c>
      <c r="BT68" s="83">
        <f>SUM($BC$66+$AZ$68)</f>
        <v>4</v>
      </c>
      <c r="BU68" s="83">
        <f t="shared" si="5"/>
        <v>2</v>
      </c>
      <c r="BV68" s="32"/>
      <c r="BW68" s="29"/>
      <c r="BX68" s="29"/>
      <c r="BY68" s="57"/>
      <c r="BZ68" s="57"/>
      <c r="CA68" s="57"/>
      <c r="CB68" s="57"/>
      <c r="CC68" s="57"/>
      <c r="CD68" s="57"/>
      <c r="CE68" s="57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32"/>
    </row>
    <row r="69" spans="2:135" s="4" customFormat="1" ht="18" customHeight="1">
      <c r="B69" s="240">
        <v>21</v>
      </c>
      <c r="C69" s="241"/>
      <c r="D69" s="241"/>
      <c r="E69" s="241"/>
      <c r="F69" s="241"/>
      <c r="G69" s="241">
        <v>1</v>
      </c>
      <c r="H69" s="241"/>
      <c r="I69" s="241"/>
      <c r="J69" s="241"/>
      <c r="K69" s="241"/>
      <c r="L69" s="241"/>
      <c r="M69" s="242">
        <v>0.7388888888888889</v>
      </c>
      <c r="N69" s="242"/>
      <c r="O69" s="242"/>
      <c r="P69" s="242"/>
      <c r="Q69" s="243"/>
      <c r="R69" s="222" t="str">
        <f>$D$59</f>
        <v>BW Lohne II</v>
      </c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70" t="s">
        <v>20</v>
      </c>
      <c r="AI69" s="223" t="str">
        <f>$D$60</f>
        <v>JSG Neuenkirchen</v>
      </c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4"/>
      <c r="AZ69" s="244">
        <v>1</v>
      </c>
      <c r="BA69" s="245"/>
      <c r="BB69" s="76" t="s">
        <v>19</v>
      </c>
      <c r="BC69" s="245">
        <v>1</v>
      </c>
      <c r="BD69" s="246"/>
      <c r="BE69" s="247"/>
      <c r="BF69" s="248"/>
      <c r="BG69" s="86"/>
      <c r="BH69" s="29"/>
      <c r="BI69" s="33">
        <f t="shared" si="3"/>
        <v>1</v>
      </c>
      <c r="BJ69" s="33" t="s">
        <v>19</v>
      </c>
      <c r="BK69" s="33">
        <f t="shared" si="4"/>
        <v>1</v>
      </c>
      <c r="BL69" s="29"/>
      <c r="BM69" s="32"/>
      <c r="BN69" s="32"/>
      <c r="BO69" s="32"/>
      <c r="BP69" s="82" t="str">
        <f>$AJ$58</f>
        <v>SGDHI Harpstedt</v>
      </c>
      <c r="BQ69" s="83">
        <f>SUM($BI$66+$BK$68)</f>
        <v>3</v>
      </c>
      <c r="BR69" s="83">
        <f>SUM($AZ$66+$BC$68)</f>
        <v>5</v>
      </c>
      <c r="BS69" s="84" t="s">
        <v>19</v>
      </c>
      <c r="BT69" s="83">
        <f>SUM($AZ$66+$BC$70)</f>
        <v>3</v>
      </c>
      <c r="BU69" s="83">
        <f t="shared" si="5"/>
        <v>2</v>
      </c>
      <c r="BV69" s="32"/>
      <c r="BW69" s="29"/>
      <c r="BX69" s="29"/>
      <c r="BY69" s="57"/>
      <c r="BZ69" s="57"/>
      <c r="CA69" s="57"/>
      <c r="CB69" s="57"/>
      <c r="CC69" s="57"/>
      <c r="CD69" s="57"/>
      <c r="CE69" s="57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32"/>
    </row>
    <row r="70" spans="2:135" s="4" customFormat="1" ht="18" customHeight="1" thickBot="1">
      <c r="B70" s="189">
        <v>22</v>
      </c>
      <c r="C70" s="190"/>
      <c r="D70" s="190"/>
      <c r="E70" s="190"/>
      <c r="F70" s="190"/>
      <c r="G70" s="190">
        <v>2</v>
      </c>
      <c r="H70" s="190"/>
      <c r="I70" s="190"/>
      <c r="J70" s="190"/>
      <c r="K70" s="190"/>
      <c r="L70" s="190"/>
      <c r="M70" s="257">
        <v>0.7465277777777778</v>
      </c>
      <c r="N70" s="257"/>
      <c r="O70" s="257"/>
      <c r="P70" s="257"/>
      <c r="Q70" s="258"/>
      <c r="R70" s="249" t="str">
        <f>$AJ$59</f>
        <v>BW Lohne I</v>
      </c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71" t="s">
        <v>20</v>
      </c>
      <c r="AI70" s="250" t="str">
        <f>$AJ$60</f>
        <v>FC Huntlosen</v>
      </c>
      <c r="AJ70" s="250"/>
      <c r="AK70" s="250"/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1"/>
      <c r="AZ70" s="252">
        <v>3</v>
      </c>
      <c r="BA70" s="253"/>
      <c r="BB70" s="65" t="s">
        <v>19</v>
      </c>
      <c r="BC70" s="253">
        <v>1</v>
      </c>
      <c r="BD70" s="254"/>
      <c r="BE70" s="255"/>
      <c r="BF70" s="256"/>
      <c r="BG70" s="86"/>
      <c r="BH70" s="29"/>
      <c r="BI70" s="33">
        <f t="shared" si="3"/>
        <v>3</v>
      </c>
      <c r="BJ70" s="33" t="s">
        <v>19</v>
      </c>
      <c r="BK70" s="33">
        <f t="shared" si="4"/>
        <v>0</v>
      </c>
      <c r="BL70" s="29"/>
      <c r="BM70" s="32"/>
      <c r="BN70" s="32"/>
      <c r="BO70" s="32"/>
      <c r="BP70" s="82" t="str">
        <f>$AJ$60</f>
        <v>FC Huntlosen</v>
      </c>
      <c r="BQ70" s="83">
        <f>SUM($BI$68+$BK$70)</f>
        <v>0</v>
      </c>
      <c r="BR70" s="83">
        <f>SUM($AZ$68+$BC$70)</f>
        <v>2</v>
      </c>
      <c r="BS70" s="84" t="s">
        <v>19</v>
      </c>
      <c r="BT70" s="83">
        <f>SUM($BC$68+$AZ$70)</f>
        <v>6</v>
      </c>
      <c r="BU70" s="83">
        <f t="shared" si="5"/>
        <v>-4</v>
      </c>
      <c r="BV70" s="32"/>
      <c r="BW70" s="29"/>
      <c r="BX70" s="29"/>
      <c r="BY70" s="57"/>
      <c r="BZ70" s="57"/>
      <c r="CA70" s="57"/>
      <c r="CB70" s="57"/>
      <c r="CC70" s="57"/>
      <c r="CD70" s="57"/>
      <c r="CE70" s="57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32"/>
    </row>
    <row r="71" spans="2:135" s="4" customFormat="1" ht="9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 s="86"/>
      <c r="BH71" s="29"/>
      <c r="BI71" s="33"/>
      <c r="BJ71" s="33"/>
      <c r="BK71" s="33"/>
      <c r="BL71" s="29"/>
      <c r="BM71" s="24"/>
      <c r="BN71" s="24"/>
      <c r="BO71" s="24"/>
      <c r="BP71" s="77"/>
      <c r="BQ71" s="77"/>
      <c r="BR71" s="77"/>
      <c r="BS71" s="78"/>
      <c r="BT71" s="77"/>
      <c r="BU71" s="77"/>
      <c r="BV71" s="85"/>
      <c r="BW71" s="29"/>
      <c r="BX71" s="29"/>
      <c r="BY71" s="57"/>
      <c r="BZ71" s="57"/>
      <c r="CA71" s="57"/>
      <c r="CB71" s="57"/>
      <c r="CC71" s="57"/>
      <c r="CD71" s="57"/>
      <c r="CE71" s="57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32"/>
    </row>
    <row r="72" spans="2:134" ht="12.75">
      <c r="B72" s="1" t="s">
        <v>40</v>
      </c>
      <c r="BG72" s="8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</row>
    <row r="73" spans="59:134" ht="6" customHeight="1" thickBot="1">
      <c r="BG73" s="8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</row>
    <row r="74" spans="2:135" s="8" customFormat="1" ht="13.5" customHeight="1" thickBot="1">
      <c r="B74" s="261" t="s">
        <v>37</v>
      </c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7"/>
      <c r="S74" s="261" t="s">
        <v>24</v>
      </c>
      <c r="T74" s="260"/>
      <c r="U74" s="267"/>
      <c r="V74" s="261" t="s">
        <v>25</v>
      </c>
      <c r="W74" s="260"/>
      <c r="X74" s="260"/>
      <c r="Y74" s="260"/>
      <c r="Z74" s="267"/>
      <c r="AA74" s="261" t="s">
        <v>26</v>
      </c>
      <c r="AB74" s="260"/>
      <c r="AC74" s="267"/>
      <c r="AD74" s="9"/>
      <c r="AE74" s="9"/>
      <c r="AF74" s="9"/>
      <c r="AG74" s="9"/>
      <c r="AH74" s="261" t="s">
        <v>38</v>
      </c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7"/>
      <c r="AV74" s="261" t="s">
        <v>24</v>
      </c>
      <c r="AW74" s="260"/>
      <c r="AX74" s="267"/>
      <c r="AY74" s="261" t="s">
        <v>25</v>
      </c>
      <c r="AZ74" s="260"/>
      <c r="BA74" s="260"/>
      <c r="BB74" s="260"/>
      <c r="BC74" s="267"/>
      <c r="BD74" s="261" t="s">
        <v>26</v>
      </c>
      <c r="BE74" s="260"/>
      <c r="BF74" s="267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58"/>
      <c r="BZ74" s="58"/>
      <c r="CA74" s="58"/>
      <c r="CB74" s="58"/>
      <c r="CC74" s="58"/>
      <c r="CD74" s="58"/>
      <c r="CE74" s="58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EE74" s="67"/>
    </row>
    <row r="75" spans="2:134" ht="12.75">
      <c r="B75" s="220" t="s">
        <v>7</v>
      </c>
      <c r="C75" s="221"/>
      <c r="D75" s="232" t="str">
        <f>IF(ISBLANK($BC$65),"",$BP$65)</f>
        <v>SV Ahlhorn</v>
      </c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4"/>
      <c r="S75" s="229">
        <f>IF(ISBLANK($BC$65),"",$BQ$65)</f>
        <v>6</v>
      </c>
      <c r="T75" s="230"/>
      <c r="U75" s="231"/>
      <c r="V75" s="221">
        <f>IF(ISBLANK($BC$65),"",$BR$65)</f>
        <v>8</v>
      </c>
      <c r="W75" s="221"/>
      <c r="X75" s="10" t="s">
        <v>19</v>
      </c>
      <c r="Y75" s="221">
        <f>IF(ISBLANK($BC$65),"",$BT$65)</f>
        <v>4</v>
      </c>
      <c r="Z75" s="221"/>
      <c r="AA75" s="217">
        <f>IF(ISBLANK($BC$65),"",$BU$65)</f>
        <v>4</v>
      </c>
      <c r="AB75" s="218"/>
      <c r="AC75" s="219"/>
      <c r="AD75" s="4"/>
      <c r="AE75" s="4"/>
      <c r="AF75" s="4"/>
      <c r="AG75" s="4"/>
      <c r="AH75" s="220" t="s">
        <v>7</v>
      </c>
      <c r="AI75" s="221"/>
      <c r="AJ75" s="232" t="str">
        <f>IF(ISBLANK($BC$66),"",$BP$68)</f>
        <v>BW Lohne I</v>
      </c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4"/>
      <c r="AV75" s="229">
        <f>IF(ISBLANK($BC$66),"",$BQ$68)</f>
        <v>6</v>
      </c>
      <c r="AW75" s="230"/>
      <c r="AX75" s="231"/>
      <c r="AY75" s="221">
        <f>IF(ISBLANK($BC$66),"",$BR$68)</f>
        <v>6</v>
      </c>
      <c r="AZ75" s="221"/>
      <c r="BA75" s="10" t="s">
        <v>19</v>
      </c>
      <c r="BB75" s="221">
        <v>4</v>
      </c>
      <c r="BC75" s="221"/>
      <c r="BD75" s="217">
        <v>1</v>
      </c>
      <c r="BE75" s="218"/>
      <c r="BF75" s="219"/>
      <c r="BP75" s="77"/>
      <c r="BQ75" s="77"/>
      <c r="BR75" s="77"/>
      <c r="BS75" s="77"/>
      <c r="BT75" s="77"/>
      <c r="BU75" s="7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</row>
    <row r="76" spans="2:134" ht="12.75">
      <c r="B76" s="209" t="s">
        <v>8</v>
      </c>
      <c r="C76" s="194"/>
      <c r="D76" s="210" t="str">
        <f>IF(ISBLANK($BC$65),"",$BP$66)</f>
        <v>JSG Neuenkirchen</v>
      </c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2"/>
      <c r="S76" s="200">
        <f>IF(ISBLANK($BC$65),"",$BQ$66)</f>
        <v>1</v>
      </c>
      <c r="T76" s="201"/>
      <c r="U76" s="202"/>
      <c r="V76" s="194">
        <f>IF(ISBLANK($BC$65),"",$BR$66)</f>
        <v>4</v>
      </c>
      <c r="W76" s="194"/>
      <c r="X76" s="11" t="s">
        <v>19</v>
      </c>
      <c r="Y76" s="194">
        <f>IF(ISBLANK($BC$65),"",$BT$66)</f>
        <v>5</v>
      </c>
      <c r="Z76" s="194"/>
      <c r="AA76" s="195">
        <f>IF(ISBLANK($BC$65),"",$BU$66)</f>
        <v>-1</v>
      </c>
      <c r="AB76" s="196"/>
      <c r="AC76" s="197"/>
      <c r="AD76" s="4"/>
      <c r="AE76" s="4"/>
      <c r="AF76" s="4"/>
      <c r="AG76" s="4"/>
      <c r="AH76" s="209" t="s">
        <v>8</v>
      </c>
      <c r="AI76" s="194"/>
      <c r="AJ76" s="210" t="str">
        <f>IF(ISBLANK($BC$66),"",$BP$69)</f>
        <v>SGDHI Harpstedt</v>
      </c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2"/>
      <c r="AV76" s="200">
        <f>IF(ISBLANK($BC$66),"",$BQ$69)</f>
        <v>3</v>
      </c>
      <c r="AW76" s="201"/>
      <c r="AX76" s="202"/>
      <c r="AY76" s="194">
        <f>IF(ISBLANK($BC$66),"",$BR$69)</f>
        <v>5</v>
      </c>
      <c r="AZ76" s="194"/>
      <c r="BA76" s="11" t="s">
        <v>19</v>
      </c>
      <c r="BB76" s="194">
        <v>2</v>
      </c>
      <c r="BC76" s="194"/>
      <c r="BD76" s="195">
        <v>1</v>
      </c>
      <c r="BE76" s="196"/>
      <c r="BF76" s="19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</row>
    <row r="77" spans="2:134" ht="13.5" thickBot="1">
      <c r="B77" s="216" t="s">
        <v>9</v>
      </c>
      <c r="C77" s="205"/>
      <c r="D77" s="226" t="str">
        <f>IF(ISBLANK($BC$65),"",$BP$67)</f>
        <v>BW Lohne II</v>
      </c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8"/>
      <c r="S77" s="213">
        <f>IF(ISBLANK($BC$65),"",$BQ$67)</f>
        <v>1</v>
      </c>
      <c r="T77" s="214"/>
      <c r="U77" s="215"/>
      <c r="V77" s="205">
        <f>IF(ISBLANK($BC$65),"",$BR$67)</f>
        <v>2</v>
      </c>
      <c r="W77" s="205"/>
      <c r="X77" s="12" t="s">
        <v>19</v>
      </c>
      <c r="Y77" s="205">
        <f>IF(ISBLANK($BC$65),"",$BT$67)</f>
        <v>5</v>
      </c>
      <c r="Z77" s="205"/>
      <c r="AA77" s="206">
        <f>IF(ISBLANK($BC$65),"",$BU$67)</f>
        <v>-3</v>
      </c>
      <c r="AB77" s="207"/>
      <c r="AC77" s="208"/>
      <c r="AD77" s="4"/>
      <c r="AE77" s="4"/>
      <c r="AF77" s="4"/>
      <c r="AG77" s="4"/>
      <c r="AH77" s="216" t="s">
        <v>9</v>
      </c>
      <c r="AI77" s="205"/>
      <c r="AJ77" s="226" t="str">
        <f>IF(ISBLANK($BC$66),"",$BP$70)</f>
        <v>FC Huntlosen</v>
      </c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8"/>
      <c r="AV77" s="213">
        <f>IF(ISBLANK($BC$66),"",$BQ$70)</f>
        <v>0</v>
      </c>
      <c r="AW77" s="214"/>
      <c r="AX77" s="215"/>
      <c r="AY77" s="205">
        <f>IF(ISBLANK($BC$66),"",$BR$70)</f>
        <v>2</v>
      </c>
      <c r="AZ77" s="205"/>
      <c r="BA77" s="12" t="s">
        <v>19</v>
      </c>
      <c r="BB77" s="205">
        <f>IF(ISBLANK($BC$66),"",$BT$70)</f>
        <v>6</v>
      </c>
      <c r="BC77" s="205"/>
      <c r="BD77" s="206">
        <f>IF(ISBLANK($BC$66),"",$BU$70)</f>
        <v>-4</v>
      </c>
      <c r="BE77" s="207"/>
      <c r="BF77" s="208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</row>
    <row r="78" spans="2:134" ht="5.25" customHeight="1">
      <c r="B78" s="72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2"/>
      <c r="T78" s="72"/>
      <c r="U78" s="72"/>
      <c r="V78" s="72"/>
      <c r="W78" s="72"/>
      <c r="X78" s="74"/>
      <c r="Y78" s="72"/>
      <c r="Z78" s="72"/>
      <c r="AA78" s="75"/>
      <c r="AB78" s="75"/>
      <c r="AC78" s="75"/>
      <c r="AD78" s="4"/>
      <c r="AE78" s="4"/>
      <c r="AF78" s="4"/>
      <c r="AG78" s="4"/>
      <c r="AH78" s="72"/>
      <c r="AI78" s="72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2"/>
      <c r="AW78" s="72"/>
      <c r="AX78" s="72"/>
      <c r="AY78" s="72"/>
      <c r="AZ78" s="72"/>
      <c r="BA78" s="74"/>
      <c r="BB78" s="72"/>
      <c r="BC78" s="72"/>
      <c r="BD78" s="75"/>
      <c r="BE78" s="75"/>
      <c r="BF78" s="75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</row>
    <row r="79" ht="5.25" customHeight="1"/>
    <row r="80" spans="1:145" s="18" customFormat="1" ht="12.75">
      <c r="A80"/>
      <c r="B80" s="1" t="s">
        <v>47</v>
      </c>
      <c r="C80"/>
      <c r="D80"/>
      <c r="E80"/>
      <c r="F80"/>
      <c r="G80"/>
      <c r="H80"/>
      <c r="I80"/>
      <c r="J80"/>
      <c r="K80"/>
      <c r="L80" t="s">
        <v>67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 t="s">
        <v>69</v>
      </c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5"/>
      <c r="BZ80" s="25"/>
      <c r="CA80" s="25"/>
      <c r="CB80" s="25"/>
      <c r="CC80" s="25"/>
      <c r="CD80" s="25"/>
      <c r="CE80" s="25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</row>
    <row r="81" spans="1:145" s="18" customFormat="1" ht="5.2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5"/>
      <c r="BZ81" s="25"/>
      <c r="CA81" s="25"/>
      <c r="CB81" s="25"/>
      <c r="CC81" s="25"/>
      <c r="CD81" s="25"/>
      <c r="CE81" s="25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</row>
    <row r="82" spans="1:145" s="18" customFormat="1" ht="15.75">
      <c r="A82" s="2"/>
      <c r="B82" s="2"/>
      <c r="C82" s="2"/>
      <c r="D82" s="2"/>
      <c r="E82" s="2"/>
      <c r="F82" s="2"/>
      <c r="G82" s="6" t="s">
        <v>1</v>
      </c>
      <c r="H82" s="173">
        <v>0.7569444444444445</v>
      </c>
      <c r="I82" s="173"/>
      <c r="J82" s="173"/>
      <c r="K82" s="173"/>
      <c r="L82" s="173"/>
      <c r="M82" s="173"/>
      <c r="N82" s="173"/>
      <c r="O82" s="173"/>
      <c r="P82" s="7" t="s">
        <v>2</v>
      </c>
      <c r="Q82" s="2"/>
      <c r="R82" s="2"/>
      <c r="S82" s="2"/>
      <c r="T82" s="2"/>
      <c r="U82" s="2"/>
      <c r="V82" s="2"/>
      <c r="W82" s="6" t="s">
        <v>3</v>
      </c>
      <c r="X82" s="174">
        <v>1</v>
      </c>
      <c r="Y82" s="174"/>
      <c r="Z82" s="21" t="s">
        <v>30</v>
      </c>
      <c r="AA82" s="145">
        <v>0.006944444444444444</v>
      </c>
      <c r="AB82" s="145"/>
      <c r="AC82" s="145"/>
      <c r="AD82" s="145"/>
      <c r="AE82" s="145"/>
      <c r="AF82" s="7" t="s">
        <v>4</v>
      </c>
      <c r="AG82" s="2"/>
      <c r="AH82" s="2"/>
      <c r="AI82" s="2"/>
      <c r="AJ82" s="2"/>
      <c r="AK82" s="2"/>
      <c r="AL82" s="2"/>
      <c r="AM82" s="2"/>
      <c r="AN82" s="6" t="s">
        <v>5</v>
      </c>
      <c r="AO82" s="145">
        <v>0.0006944444444444445</v>
      </c>
      <c r="AP82" s="145"/>
      <c r="AQ82" s="145"/>
      <c r="AR82" s="145"/>
      <c r="AS82" s="145"/>
      <c r="AT82" s="7" t="s">
        <v>4</v>
      </c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5"/>
      <c r="BZ82" s="25"/>
      <c r="CA82" s="25"/>
      <c r="CB82" s="25"/>
      <c r="CC82" s="25"/>
      <c r="CD82" s="25"/>
      <c r="CE82" s="25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</row>
    <row r="83" spans="1:145" s="18" customFormat="1" ht="6" customHeight="1" thickBo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5"/>
      <c r="BZ83" s="25"/>
      <c r="CA83" s="25"/>
      <c r="CB83" s="25"/>
      <c r="CC83" s="25"/>
      <c r="CD83" s="25"/>
      <c r="CE83" s="25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</row>
    <row r="84" spans="2:87" ht="19.5" customHeight="1" thickBot="1">
      <c r="B84" s="146" t="s">
        <v>14</v>
      </c>
      <c r="C84" s="147"/>
      <c r="D84" s="148"/>
      <c r="E84" s="149"/>
      <c r="F84" s="149"/>
      <c r="G84" s="149"/>
      <c r="H84" s="149"/>
      <c r="I84" s="149"/>
      <c r="J84" s="149"/>
      <c r="K84" s="149"/>
      <c r="L84" s="147"/>
      <c r="M84" s="148" t="s">
        <v>17</v>
      </c>
      <c r="N84" s="149"/>
      <c r="O84" s="149"/>
      <c r="P84" s="149"/>
      <c r="Q84" s="147"/>
      <c r="R84" s="148" t="s">
        <v>34</v>
      </c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7"/>
      <c r="AZ84" s="148" t="s">
        <v>21</v>
      </c>
      <c r="BA84" s="149"/>
      <c r="BB84" s="149"/>
      <c r="BC84" s="149"/>
      <c r="BD84" s="147"/>
      <c r="BE84" s="148"/>
      <c r="BF84" s="155"/>
      <c r="CA84" s="24"/>
      <c r="CB84" s="24"/>
      <c r="CC84" s="24"/>
      <c r="CD84" s="24"/>
      <c r="CE84" s="24"/>
      <c r="CF84" s="59"/>
      <c r="CG84" s="59"/>
      <c r="CH84" s="59"/>
      <c r="CI84" s="59"/>
    </row>
    <row r="85" spans="2:87" ht="18" customHeight="1">
      <c r="B85" s="115">
        <v>23</v>
      </c>
      <c r="C85" s="116"/>
      <c r="D85" s="119"/>
      <c r="E85" s="120"/>
      <c r="F85" s="120"/>
      <c r="G85" s="120"/>
      <c r="H85" s="120"/>
      <c r="I85" s="120"/>
      <c r="J85" s="120"/>
      <c r="K85" s="120"/>
      <c r="L85" s="121"/>
      <c r="M85" s="130">
        <f>H82</f>
        <v>0.7569444444444445</v>
      </c>
      <c r="N85" s="131"/>
      <c r="O85" s="131"/>
      <c r="P85" s="131"/>
      <c r="Q85" s="132"/>
      <c r="R85" s="98" t="str">
        <f>IF(ISBLANK($BC$69),"",$D$77)</f>
        <v>BW Lohne II</v>
      </c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4" t="s">
        <v>20</v>
      </c>
      <c r="AI85" s="125" t="str">
        <f>IF(ISBLANK($BC$70),"",$AJ$77)</f>
        <v>FC Huntlosen</v>
      </c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6"/>
      <c r="AZ85" s="136">
        <v>0</v>
      </c>
      <c r="BA85" s="137"/>
      <c r="BB85" s="137" t="s">
        <v>19</v>
      </c>
      <c r="BC85" s="137">
        <v>1</v>
      </c>
      <c r="BD85" s="96"/>
      <c r="BE85" s="115"/>
      <c r="BF85" s="116"/>
      <c r="CA85" s="24"/>
      <c r="CB85" s="24"/>
      <c r="CC85" s="24"/>
      <c r="CD85" s="24"/>
      <c r="CE85" s="24"/>
      <c r="CF85" s="59"/>
      <c r="CG85" s="59"/>
      <c r="CH85" s="59"/>
      <c r="CI85" s="59"/>
    </row>
    <row r="86" spans="2:87" ht="12" customHeight="1" thickBot="1">
      <c r="B86" s="117"/>
      <c r="C86" s="118"/>
      <c r="D86" s="122"/>
      <c r="E86" s="123"/>
      <c r="F86" s="123"/>
      <c r="G86" s="123"/>
      <c r="H86" s="123"/>
      <c r="I86" s="123"/>
      <c r="J86" s="123"/>
      <c r="K86" s="123"/>
      <c r="L86" s="124"/>
      <c r="M86" s="133"/>
      <c r="N86" s="134"/>
      <c r="O86" s="134"/>
      <c r="P86" s="134"/>
      <c r="Q86" s="135"/>
      <c r="R86" s="127" t="s">
        <v>41</v>
      </c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5"/>
      <c r="AI86" s="128" t="s">
        <v>42</v>
      </c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9"/>
      <c r="AZ86" s="105"/>
      <c r="BA86" s="101"/>
      <c r="BB86" s="101"/>
      <c r="BC86" s="101"/>
      <c r="BD86" s="97"/>
      <c r="BE86" s="117"/>
      <c r="BF86" s="118"/>
      <c r="CA86" s="24"/>
      <c r="CB86" s="24"/>
      <c r="CC86" s="24"/>
      <c r="CD86" s="24"/>
      <c r="CE86" s="24"/>
      <c r="CF86" s="59"/>
      <c r="CG86" s="59"/>
      <c r="CH86" s="59"/>
      <c r="CI86" s="59"/>
    </row>
    <row r="87" spans="2:87" ht="3.75" customHeight="1" thickBot="1">
      <c r="B87" s="42"/>
      <c r="C87" s="42"/>
      <c r="D87" s="47"/>
      <c r="E87" s="47"/>
      <c r="F87" s="47"/>
      <c r="G87" s="47"/>
      <c r="H87" s="47"/>
      <c r="I87" s="47"/>
      <c r="J87" s="47"/>
      <c r="K87" s="47"/>
      <c r="L87" s="47"/>
      <c r="M87" s="48"/>
      <c r="N87" s="48"/>
      <c r="O87" s="48"/>
      <c r="P87" s="48"/>
      <c r="Q87" s="48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50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1"/>
      <c r="BA87" s="41"/>
      <c r="BB87" s="41"/>
      <c r="BC87" s="41"/>
      <c r="BD87" s="41"/>
      <c r="BE87" s="42"/>
      <c r="BF87" s="42"/>
      <c r="CA87" s="24"/>
      <c r="CB87" s="24"/>
      <c r="CC87" s="24"/>
      <c r="CD87" s="24"/>
      <c r="CE87" s="24"/>
      <c r="CF87" s="59"/>
      <c r="CG87" s="59"/>
      <c r="CH87" s="59"/>
      <c r="CI87" s="59"/>
    </row>
    <row r="88" spans="2:87" ht="19.5" customHeight="1" thickBot="1">
      <c r="B88" s="140" t="s">
        <v>14</v>
      </c>
      <c r="C88" s="141"/>
      <c r="D88" s="142"/>
      <c r="E88" s="143"/>
      <c r="F88" s="143"/>
      <c r="G88" s="143"/>
      <c r="H88" s="143"/>
      <c r="I88" s="143"/>
      <c r="J88" s="143"/>
      <c r="K88" s="143"/>
      <c r="L88" s="141"/>
      <c r="M88" s="142" t="s">
        <v>17</v>
      </c>
      <c r="N88" s="143"/>
      <c r="O88" s="143"/>
      <c r="P88" s="143"/>
      <c r="Q88" s="141"/>
      <c r="R88" s="142" t="s">
        <v>32</v>
      </c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1"/>
      <c r="AZ88" s="142" t="s">
        <v>21</v>
      </c>
      <c r="BA88" s="143"/>
      <c r="BB88" s="143"/>
      <c r="BC88" s="143"/>
      <c r="BD88" s="141"/>
      <c r="BE88" s="142"/>
      <c r="BF88" s="144"/>
      <c r="CA88" s="24"/>
      <c r="CB88" s="24"/>
      <c r="CC88" s="24"/>
      <c r="CD88" s="24"/>
      <c r="CE88" s="24"/>
      <c r="CF88" s="59"/>
      <c r="CG88" s="59"/>
      <c r="CH88" s="59"/>
      <c r="CI88" s="59"/>
    </row>
    <row r="89" spans="2:87" ht="18" customHeight="1">
      <c r="B89" s="115">
        <v>24</v>
      </c>
      <c r="C89" s="116"/>
      <c r="D89" s="119"/>
      <c r="E89" s="120"/>
      <c r="F89" s="120"/>
      <c r="G89" s="120"/>
      <c r="H89" s="120"/>
      <c r="I89" s="120"/>
      <c r="J89" s="120"/>
      <c r="K89" s="120"/>
      <c r="L89" s="121"/>
      <c r="M89" s="130">
        <f>M85+$X$82*$AA$82+$AO$82</f>
        <v>0.7645833333333334</v>
      </c>
      <c r="N89" s="131"/>
      <c r="O89" s="131"/>
      <c r="P89" s="131"/>
      <c r="Q89" s="132"/>
      <c r="R89" s="98" t="str">
        <f>IF(ISBLANK($BC$69),"",$D$76)</f>
        <v>JSG Neuenkirchen</v>
      </c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4" t="s">
        <v>20</v>
      </c>
      <c r="AI89" s="125" t="str">
        <f>IF(ISBLANK($BC$70),"",$AJ$76)</f>
        <v>SGDHI Harpstedt</v>
      </c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6"/>
      <c r="AZ89" s="136">
        <v>2</v>
      </c>
      <c r="BA89" s="137"/>
      <c r="BB89" s="137" t="s">
        <v>19</v>
      </c>
      <c r="BC89" s="137">
        <v>4</v>
      </c>
      <c r="BD89" s="96"/>
      <c r="BE89" s="115"/>
      <c r="BF89" s="116"/>
      <c r="CA89" s="24"/>
      <c r="CB89" s="24"/>
      <c r="CC89" s="24"/>
      <c r="CD89" s="24"/>
      <c r="CE89" s="24"/>
      <c r="CF89" s="59"/>
      <c r="CG89" s="59"/>
      <c r="CH89" s="59"/>
      <c r="CI89" s="59"/>
    </row>
    <row r="90" spans="2:145" s="43" customFormat="1" ht="12" customHeight="1" thickBot="1">
      <c r="B90" s="117"/>
      <c r="C90" s="118"/>
      <c r="D90" s="122"/>
      <c r="E90" s="123"/>
      <c r="F90" s="123"/>
      <c r="G90" s="123"/>
      <c r="H90" s="123"/>
      <c r="I90" s="123"/>
      <c r="J90" s="123"/>
      <c r="K90" s="123"/>
      <c r="L90" s="124"/>
      <c r="M90" s="133"/>
      <c r="N90" s="134"/>
      <c r="O90" s="134"/>
      <c r="P90" s="134"/>
      <c r="Q90" s="135"/>
      <c r="R90" s="127" t="s">
        <v>43</v>
      </c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5"/>
      <c r="AI90" s="128" t="s">
        <v>44</v>
      </c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9"/>
      <c r="AZ90" s="105"/>
      <c r="BA90" s="101"/>
      <c r="BB90" s="101"/>
      <c r="BC90" s="101"/>
      <c r="BD90" s="97"/>
      <c r="BE90" s="117"/>
      <c r="BF90" s="118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5"/>
      <c r="BZ90" s="45"/>
      <c r="CA90" s="44"/>
      <c r="CB90" s="44"/>
      <c r="CC90" s="44"/>
      <c r="CD90" s="44"/>
      <c r="CE90" s="44"/>
      <c r="CF90" s="68"/>
      <c r="CG90" s="68"/>
      <c r="CH90" s="68"/>
      <c r="CI90" s="68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</row>
    <row r="91" spans="79:87" ht="3.75" customHeight="1" thickBot="1">
      <c r="CA91" s="24"/>
      <c r="CB91" s="24"/>
      <c r="CC91" s="24"/>
      <c r="CD91" s="24"/>
      <c r="CE91" s="24"/>
      <c r="CF91" s="59"/>
      <c r="CG91" s="59"/>
      <c r="CH91" s="59"/>
      <c r="CI91" s="59"/>
    </row>
    <row r="92" spans="2:87" ht="19.5" customHeight="1" thickBot="1">
      <c r="B92" s="99">
        <v>28</v>
      </c>
      <c r="C92" s="100"/>
      <c r="D92" s="89"/>
      <c r="E92" s="138"/>
      <c r="F92" s="138"/>
      <c r="G92" s="138"/>
      <c r="H92" s="138"/>
      <c r="I92" s="138"/>
      <c r="J92" s="138"/>
      <c r="K92" s="138"/>
      <c r="L92" s="100"/>
      <c r="M92" s="89" t="s">
        <v>17</v>
      </c>
      <c r="N92" s="138"/>
      <c r="O92" s="138"/>
      <c r="P92" s="138"/>
      <c r="Q92" s="100"/>
      <c r="R92" s="89" t="s">
        <v>29</v>
      </c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00"/>
      <c r="AZ92" s="89" t="s">
        <v>21</v>
      </c>
      <c r="BA92" s="138"/>
      <c r="BB92" s="138"/>
      <c r="BC92" s="138"/>
      <c r="BD92" s="100"/>
      <c r="BE92" s="89"/>
      <c r="BF92" s="139"/>
      <c r="CA92" s="24"/>
      <c r="CB92" s="24"/>
      <c r="CC92" s="24"/>
      <c r="CD92" s="24"/>
      <c r="CE92" s="24"/>
      <c r="CF92" s="59"/>
      <c r="CG92" s="59"/>
      <c r="CH92" s="59"/>
      <c r="CI92" s="59"/>
    </row>
    <row r="93" spans="2:87" ht="18" customHeight="1">
      <c r="B93" s="115">
        <v>25</v>
      </c>
      <c r="C93" s="116"/>
      <c r="D93" s="119"/>
      <c r="E93" s="120"/>
      <c r="F93" s="120"/>
      <c r="G93" s="120"/>
      <c r="H93" s="120"/>
      <c r="I93" s="120"/>
      <c r="J93" s="120"/>
      <c r="K93" s="120"/>
      <c r="L93" s="121"/>
      <c r="M93" s="130">
        <f>M89+$X$82*$AA$82+$AO$82</f>
        <v>0.7722222222222223</v>
      </c>
      <c r="N93" s="131"/>
      <c r="O93" s="131"/>
      <c r="P93" s="131"/>
      <c r="Q93" s="132"/>
      <c r="R93" s="98" t="str">
        <f>IF(ISBLANK($BC$69),"",$D$75)</f>
        <v>SV Ahlhorn</v>
      </c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4" t="s">
        <v>20</v>
      </c>
      <c r="AI93" s="125" t="str">
        <f>IF(ISBLANK($BC$70),"",$AJ$75)</f>
        <v>BW Lohne I</v>
      </c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6"/>
      <c r="AZ93" s="136">
        <v>3</v>
      </c>
      <c r="BA93" s="137"/>
      <c r="BB93" s="137" t="s">
        <v>19</v>
      </c>
      <c r="BC93" s="137">
        <v>2</v>
      </c>
      <c r="BD93" s="96"/>
      <c r="BE93" s="115"/>
      <c r="BF93" s="116"/>
      <c r="CA93" s="24"/>
      <c r="CB93" s="24"/>
      <c r="CC93" s="24"/>
      <c r="CD93" s="24"/>
      <c r="CE93" s="24"/>
      <c r="CF93" s="59"/>
      <c r="CG93" s="59"/>
      <c r="CH93" s="59"/>
      <c r="CI93" s="59"/>
    </row>
    <row r="94" spans="2:87" ht="12" customHeight="1" thickBot="1">
      <c r="B94" s="117"/>
      <c r="C94" s="118"/>
      <c r="D94" s="122"/>
      <c r="E94" s="123"/>
      <c r="F94" s="123"/>
      <c r="G94" s="123"/>
      <c r="H94" s="123"/>
      <c r="I94" s="123"/>
      <c r="J94" s="123"/>
      <c r="K94" s="123"/>
      <c r="L94" s="124"/>
      <c r="M94" s="133"/>
      <c r="N94" s="134"/>
      <c r="O94" s="134"/>
      <c r="P94" s="134"/>
      <c r="Q94" s="135"/>
      <c r="R94" s="127" t="s">
        <v>45</v>
      </c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5"/>
      <c r="AI94" s="128" t="s">
        <v>46</v>
      </c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9"/>
      <c r="AZ94" s="105"/>
      <c r="BA94" s="101"/>
      <c r="BB94" s="101"/>
      <c r="BC94" s="101"/>
      <c r="BD94" s="97"/>
      <c r="BE94" s="117"/>
      <c r="BF94" s="118"/>
      <c r="CA94" s="24"/>
      <c r="CB94" s="24"/>
      <c r="CC94" s="24"/>
      <c r="CD94" s="24"/>
      <c r="CE94" s="24"/>
      <c r="CF94" s="59"/>
      <c r="CG94" s="59"/>
      <c r="CH94" s="59"/>
      <c r="CI94" s="59"/>
    </row>
    <row r="95" spans="2:87" ht="6.75" customHeight="1" thickBot="1">
      <c r="B95" s="42"/>
      <c r="C95" s="42"/>
      <c r="D95" s="47"/>
      <c r="E95" s="47"/>
      <c r="F95" s="47"/>
      <c r="G95" s="47"/>
      <c r="H95" s="47"/>
      <c r="I95" s="47"/>
      <c r="J95" s="47"/>
      <c r="K95" s="47"/>
      <c r="L95" s="47"/>
      <c r="M95" s="48"/>
      <c r="N95" s="48"/>
      <c r="O95" s="48"/>
      <c r="P95" s="48"/>
      <c r="Q95" s="48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50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1"/>
      <c r="BA95" s="41"/>
      <c r="BB95" s="41"/>
      <c r="BC95" s="41"/>
      <c r="BD95" s="41"/>
      <c r="BE95" s="42"/>
      <c r="BF95" s="42"/>
      <c r="CA95" s="24"/>
      <c r="CB95" s="24"/>
      <c r="CC95" s="24"/>
      <c r="CD95" s="24"/>
      <c r="CE95" s="24"/>
      <c r="CF95" s="59"/>
      <c r="CG95" s="59"/>
      <c r="CH95" s="59"/>
      <c r="CI95" s="59"/>
    </row>
    <row r="96" spans="1:145" s="7" customFormat="1" ht="18">
      <c r="A96"/>
      <c r="B96" s="1" t="s">
        <v>48</v>
      </c>
      <c r="C96"/>
      <c r="D96"/>
      <c r="E96"/>
      <c r="F96"/>
      <c r="G96"/>
      <c r="H96"/>
      <c r="I96"/>
      <c r="J96"/>
      <c r="K96"/>
      <c r="L96" s="90" t="s">
        <v>7</v>
      </c>
      <c r="M96" s="52"/>
      <c r="N96" s="52"/>
      <c r="O96" s="52"/>
      <c r="P96" s="91" t="str">
        <f>IF(ISBLANK($BC$93)," ",IF($AZ$93&gt;$BC$93,$R$93,IF($BC$93&gt;$AZ$93,$AI$93,IF($AZ$93=$BC$93,"Entscheidung ermitteln!"))))</f>
        <v>SV Ahlhorn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2"/>
      <c r="AZ96"/>
      <c r="BA96"/>
      <c r="BB96"/>
      <c r="BC96"/>
      <c r="BD96"/>
      <c r="BE96"/>
      <c r="BF96"/>
      <c r="BG96" s="18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5"/>
      <c r="BZ96" s="25"/>
      <c r="CA96" s="25"/>
      <c r="CB96" s="25"/>
      <c r="CC96" s="25"/>
      <c r="CD96" s="25"/>
      <c r="CE96" s="25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</row>
    <row r="97" spans="1:145" s="7" customFormat="1" ht="18">
      <c r="A97"/>
      <c r="B97"/>
      <c r="C97"/>
      <c r="D97"/>
      <c r="E97"/>
      <c r="F97"/>
      <c r="G97"/>
      <c r="H97"/>
      <c r="I97"/>
      <c r="J97"/>
      <c r="K97"/>
      <c r="L97" s="93" t="s">
        <v>8</v>
      </c>
      <c r="M97" s="53"/>
      <c r="N97" s="53"/>
      <c r="O97" s="53"/>
      <c r="P97" s="94" t="str">
        <f>IF(ISBLANK($BC$93)," ",IF($AZ$93&lt;$BC$93,$R$93,IF($BC$93&lt;$AZ$93,$AI$93,IF($AZ$93=$BC$93,"Entscheidung ermitteln!"))))</f>
        <v>BW Lohne I</v>
      </c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5"/>
      <c r="AZ97"/>
      <c r="BA97"/>
      <c r="BB97"/>
      <c r="BC97"/>
      <c r="BD97"/>
      <c r="BE97"/>
      <c r="BF97"/>
      <c r="BG97" s="18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5"/>
      <c r="BZ97" s="25"/>
      <c r="CA97" s="25"/>
      <c r="CB97" s="25"/>
      <c r="CC97" s="25"/>
      <c r="CD97" s="25"/>
      <c r="CE97" s="25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</row>
    <row r="98" spans="1:145" s="7" customFormat="1" ht="20.25" customHeight="1">
      <c r="A98"/>
      <c r="B98"/>
      <c r="C98"/>
      <c r="D98"/>
      <c r="E98"/>
      <c r="F98"/>
      <c r="G98"/>
      <c r="H98"/>
      <c r="I98"/>
      <c r="J98"/>
      <c r="K98"/>
      <c r="L98" s="93" t="s">
        <v>9</v>
      </c>
      <c r="M98" s="53"/>
      <c r="N98" s="53"/>
      <c r="O98" s="53"/>
      <c r="P98" s="94" t="str">
        <f>IF(ISBLANK($BC$89)," ",IF($AZ$89&gt;$BC$89,$R$89,IF($BC$89&gt;$AZ$89,$AI$89,IF($AZ$89=$BC$89,"Entscheidung ermitteln!"))))</f>
        <v>SGDHI Harpstedt</v>
      </c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5"/>
      <c r="AZ98"/>
      <c r="BA98"/>
      <c r="BB98"/>
      <c r="BC98"/>
      <c r="BD98"/>
      <c r="BE98"/>
      <c r="BF98"/>
      <c r="BG98" s="18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5"/>
      <c r="BZ98" s="25"/>
      <c r="CA98" s="25"/>
      <c r="CB98" s="25"/>
      <c r="CC98" s="25"/>
      <c r="CD98" s="25"/>
      <c r="CE98" s="25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</row>
    <row r="99" spans="1:145" s="7" customFormat="1" ht="20.25" customHeight="1">
      <c r="A99"/>
      <c r="B99"/>
      <c r="C99"/>
      <c r="D99"/>
      <c r="E99"/>
      <c r="F99"/>
      <c r="G99"/>
      <c r="H99"/>
      <c r="I99"/>
      <c r="J99"/>
      <c r="K99"/>
      <c r="L99" s="93" t="s">
        <v>10</v>
      </c>
      <c r="M99" s="53"/>
      <c r="N99" s="53"/>
      <c r="O99" s="53"/>
      <c r="P99" s="94" t="str">
        <f>IF(ISBLANK($BC$89)," ",IF($AZ$89&lt;$BC$89,$R$89,IF($BC$89&lt;$AZ$89,$AI$89,IF($AZ$89=$BC$89,"Entscheidung ermitteln!"))))</f>
        <v>JSG Neuenkirchen</v>
      </c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5"/>
      <c r="AZ99"/>
      <c r="BA99"/>
      <c r="BB99"/>
      <c r="BC99"/>
      <c r="BD99"/>
      <c r="BE99"/>
      <c r="BF99"/>
      <c r="BG99" s="18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5"/>
      <c r="BZ99" s="25"/>
      <c r="CA99" s="25"/>
      <c r="CB99" s="25"/>
      <c r="CC99" s="25"/>
      <c r="CD99" s="25"/>
      <c r="CE99" s="25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</row>
    <row r="100" spans="1:145" s="7" customFormat="1" ht="20.25" customHeight="1">
      <c r="A100"/>
      <c r="B100"/>
      <c r="C100"/>
      <c r="D100"/>
      <c r="E100"/>
      <c r="F100"/>
      <c r="G100"/>
      <c r="H100"/>
      <c r="I100"/>
      <c r="J100"/>
      <c r="K100"/>
      <c r="L100" s="93" t="s">
        <v>11</v>
      </c>
      <c r="M100" s="53"/>
      <c r="N100" s="53"/>
      <c r="O100" s="53"/>
      <c r="P100" s="94" t="str">
        <f>IF(ISBLANK($BC$85)," ",IF($AZ$85&gt;$BC$85,$R$85,IF($BC$85&gt;$AZ$85,$AI$85,IF($AZ$85=$BC$85,"Entscheidung ermitteln!"))))</f>
        <v>FC Huntlosen</v>
      </c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5"/>
      <c r="AZ100"/>
      <c r="BA100"/>
      <c r="BB100"/>
      <c r="BC100"/>
      <c r="BD100"/>
      <c r="BE100"/>
      <c r="BF100"/>
      <c r="BG100" s="18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5"/>
      <c r="BZ100" s="25"/>
      <c r="CA100" s="25"/>
      <c r="CB100" s="25"/>
      <c r="CC100" s="25"/>
      <c r="CD100" s="25"/>
      <c r="CE100" s="25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</row>
    <row r="101" spans="1:145" s="7" customFormat="1" ht="20.25" customHeight="1" thickBot="1">
      <c r="A101"/>
      <c r="B101"/>
      <c r="C101"/>
      <c r="D101"/>
      <c r="E101"/>
      <c r="F101"/>
      <c r="G101"/>
      <c r="H101"/>
      <c r="I101"/>
      <c r="J101"/>
      <c r="K101"/>
      <c r="L101" s="102" t="s">
        <v>31</v>
      </c>
      <c r="M101" s="54"/>
      <c r="N101" s="54"/>
      <c r="O101" s="54"/>
      <c r="P101" s="103" t="str">
        <f>IF(ISBLANK($BC$85)," ",IF($AZ$85&lt;$BC$85,$R$85,IF($BC$85&lt;$AZ$85,$AI$85,IF($AZ$85=$BC$85,"Entscheidung ermitteln!"))))</f>
        <v>BW Lohne II</v>
      </c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4"/>
      <c r="AZ101"/>
      <c r="BA101"/>
      <c r="BB101"/>
      <c r="BC101"/>
      <c r="BD101"/>
      <c r="BE101"/>
      <c r="BF101"/>
      <c r="BG101" s="18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5"/>
      <c r="BZ101" s="25"/>
      <c r="CA101" s="25"/>
      <c r="CB101" s="25"/>
      <c r="CC101" s="25"/>
      <c r="CD101" s="25"/>
      <c r="CE101" s="25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</row>
    <row r="102" spans="12:51" ht="20.25" customHeight="1" thickBot="1">
      <c r="L102" s="102" t="s">
        <v>56</v>
      </c>
      <c r="M102" s="54"/>
      <c r="N102" s="54"/>
      <c r="O102" s="54"/>
      <c r="P102" s="103" t="s">
        <v>68</v>
      </c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4"/>
    </row>
    <row r="103" spans="12:51" ht="20.25" customHeight="1" thickBot="1">
      <c r="L103" s="106" t="s">
        <v>55</v>
      </c>
      <c r="M103" s="107"/>
      <c r="N103" s="107"/>
      <c r="O103" s="54"/>
      <c r="P103" s="108" t="s">
        <v>66</v>
      </c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9"/>
    </row>
    <row r="104" spans="12:51" ht="18.75" thickBot="1">
      <c r="L104" s="106" t="s">
        <v>54</v>
      </c>
      <c r="M104" s="107"/>
      <c r="N104" s="107"/>
      <c r="O104" s="54"/>
      <c r="P104" s="108" t="s">
        <v>58</v>
      </c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9"/>
    </row>
  </sheetData>
  <mergeCells count="445">
    <mergeCell ref="AV77:AX77"/>
    <mergeCell ref="AY77:AZ77"/>
    <mergeCell ref="BB77:BC77"/>
    <mergeCell ref="BD77:BF77"/>
    <mergeCell ref="Y77:Z77"/>
    <mergeCell ref="AA77:AC77"/>
    <mergeCell ref="AH77:AI77"/>
    <mergeCell ref="AJ77:AU77"/>
    <mergeCell ref="B77:C77"/>
    <mergeCell ref="D77:R77"/>
    <mergeCell ref="S77:U77"/>
    <mergeCell ref="V77:W77"/>
    <mergeCell ref="AV76:AX76"/>
    <mergeCell ref="AY76:AZ76"/>
    <mergeCell ref="BB76:BC76"/>
    <mergeCell ref="BD76:BF76"/>
    <mergeCell ref="Y76:Z76"/>
    <mergeCell ref="AA76:AC76"/>
    <mergeCell ref="AH76:AI76"/>
    <mergeCell ref="AJ76:AU76"/>
    <mergeCell ref="B76:C76"/>
    <mergeCell ref="D76:R76"/>
    <mergeCell ref="S76:U76"/>
    <mergeCell ref="V76:W76"/>
    <mergeCell ref="AV75:AX75"/>
    <mergeCell ref="AY75:AZ75"/>
    <mergeCell ref="BB75:BC75"/>
    <mergeCell ref="BD75:BF75"/>
    <mergeCell ref="Y75:Z75"/>
    <mergeCell ref="AA75:AC75"/>
    <mergeCell ref="AH75:AI75"/>
    <mergeCell ref="AJ75:AU75"/>
    <mergeCell ref="B75:C75"/>
    <mergeCell ref="D75:R75"/>
    <mergeCell ref="S75:U75"/>
    <mergeCell ref="V75:W75"/>
    <mergeCell ref="AH74:AU74"/>
    <mergeCell ref="AV74:AX74"/>
    <mergeCell ref="AY74:BC74"/>
    <mergeCell ref="BD74:BF74"/>
    <mergeCell ref="B74:R74"/>
    <mergeCell ref="S74:U74"/>
    <mergeCell ref="V74:Z74"/>
    <mergeCell ref="AA74:AC74"/>
    <mergeCell ref="BE69:BF69"/>
    <mergeCell ref="B70:C70"/>
    <mergeCell ref="D70:F70"/>
    <mergeCell ref="G70:L70"/>
    <mergeCell ref="M70:Q70"/>
    <mergeCell ref="R70:AG70"/>
    <mergeCell ref="AI70:AY70"/>
    <mergeCell ref="AZ70:BA70"/>
    <mergeCell ref="BC70:BD70"/>
    <mergeCell ref="BE70:BF70"/>
    <mergeCell ref="R69:AG69"/>
    <mergeCell ref="AI69:AY69"/>
    <mergeCell ref="AZ69:BA69"/>
    <mergeCell ref="BC69:BD69"/>
    <mergeCell ref="B69:C69"/>
    <mergeCell ref="D69:F69"/>
    <mergeCell ref="G69:L69"/>
    <mergeCell ref="M69:Q69"/>
    <mergeCell ref="BE67:BF67"/>
    <mergeCell ref="B68:C68"/>
    <mergeCell ref="D68:F68"/>
    <mergeCell ref="G68:L68"/>
    <mergeCell ref="M68:Q68"/>
    <mergeCell ref="R68:AG68"/>
    <mergeCell ref="AI68:AY68"/>
    <mergeCell ref="AZ68:BA68"/>
    <mergeCell ref="BC68:BD68"/>
    <mergeCell ref="BE68:BF68"/>
    <mergeCell ref="R67:AG67"/>
    <mergeCell ref="AI67:AY67"/>
    <mergeCell ref="AZ67:BA67"/>
    <mergeCell ref="BC67:BD67"/>
    <mergeCell ref="B67:C67"/>
    <mergeCell ref="D67:F67"/>
    <mergeCell ref="G67:L67"/>
    <mergeCell ref="M67:Q67"/>
    <mergeCell ref="R64:AY64"/>
    <mergeCell ref="AZ64:BD64"/>
    <mergeCell ref="BE64:BF64"/>
    <mergeCell ref="B60:C60"/>
    <mergeCell ref="B64:C64"/>
    <mergeCell ref="D64:F64"/>
    <mergeCell ref="G64:L64"/>
    <mergeCell ref="M64:Q64"/>
    <mergeCell ref="AB59:AC59"/>
    <mergeCell ref="AH59:AI59"/>
    <mergeCell ref="AJ60:BD60"/>
    <mergeCell ref="BE60:BF60"/>
    <mergeCell ref="B66:C66"/>
    <mergeCell ref="D66:F66"/>
    <mergeCell ref="G66:L66"/>
    <mergeCell ref="M66:Q66"/>
    <mergeCell ref="AZ65:BA65"/>
    <mergeCell ref="BC65:BD65"/>
    <mergeCell ref="BE65:BF65"/>
    <mergeCell ref="R66:AG66"/>
    <mergeCell ref="AI66:AY66"/>
    <mergeCell ref="AZ66:BA66"/>
    <mergeCell ref="BC66:BD66"/>
    <mergeCell ref="BE66:BF66"/>
    <mergeCell ref="B65:C65"/>
    <mergeCell ref="D65:F65"/>
    <mergeCell ref="G65:L65"/>
    <mergeCell ref="M65:Q65"/>
    <mergeCell ref="BE58:BF58"/>
    <mergeCell ref="B59:C59"/>
    <mergeCell ref="BE59:BF59"/>
    <mergeCell ref="D58:AA58"/>
    <mergeCell ref="AB58:AC58"/>
    <mergeCell ref="AH58:AI58"/>
    <mergeCell ref="AJ58:BD58"/>
    <mergeCell ref="B58:C58"/>
    <mergeCell ref="AJ59:BD59"/>
    <mergeCell ref="D59:AA59"/>
    <mergeCell ref="BE57:BF57"/>
    <mergeCell ref="S46:U46"/>
    <mergeCell ref="S47:U47"/>
    <mergeCell ref="S48:U48"/>
    <mergeCell ref="S49:U49"/>
    <mergeCell ref="AO55:AS55"/>
    <mergeCell ref="B57:AA57"/>
    <mergeCell ref="AB57:AC57"/>
    <mergeCell ref="AH57:BD57"/>
    <mergeCell ref="V47:W47"/>
    <mergeCell ref="S45:U45"/>
    <mergeCell ref="B44:R44"/>
    <mergeCell ref="S44:U44"/>
    <mergeCell ref="AJ48:AU48"/>
    <mergeCell ref="D46:R46"/>
    <mergeCell ref="D47:R47"/>
    <mergeCell ref="D48:R48"/>
    <mergeCell ref="D45:R45"/>
    <mergeCell ref="Y45:Z45"/>
    <mergeCell ref="AH45:AI45"/>
    <mergeCell ref="Y46:Z46"/>
    <mergeCell ref="Y48:Z48"/>
    <mergeCell ref="AJ45:AU45"/>
    <mergeCell ref="V44:Z44"/>
    <mergeCell ref="AA44:AC44"/>
    <mergeCell ref="V46:W46"/>
    <mergeCell ref="AA46:AC46"/>
    <mergeCell ref="AH46:AI46"/>
    <mergeCell ref="AJ46:AU46"/>
    <mergeCell ref="Y49:Z49"/>
    <mergeCell ref="Y47:Z47"/>
    <mergeCell ref="B49:C49"/>
    <mergeCell ref="AA49:AC49"/>
    <mergeCell ref="D49:R49"/>
    <mergeCell ref="V49:W49"/>
    <mergeCell ref="AA47:AC47"/>
    <mergeCell ref="V48:W48"/>
    <mergeCell ref="H55:O55"/>
    <mergeCell ref="X55:Y55"/>
    <mergeCell ref="AA55:AE55"/>
    <mergeCell ref="R65:AG65"/>
    <mergeCell ref="AI65:AY65"/>
    <mergeCell ref="D60:AA60"/>
    <mergeCell ref="AB60:AC60"/>
    <mergeCell ref="AH60:AI60"/>
    <mergeCell ref="B18:C18"/>
    <mergeCell ref="D18:AA18"/>
    <mergeCell ref="B48:C48"/>
    <mergeCell ref="AA48:AC48"/>
    <mergeCell ref="AA45:AC45"/>
    <mergeCell ref="B46:C46"/>
    <mergeCell ref="B47:C47"/>
    <mergeCell ref="B45:C45"/>
    <mergeCell ref="D39:F39"/>
    <mergeCell ref="AB18:AC18"/>
    <mergeCell ref="BB48:BC48"/>
    <mergeCell ref="BD48:BF48"/>
    <mergeCell ref="AH47:AI47"/>
    <mergeCell ref="AJ47:AU47"/>
    <mergeCell ref="AV48:AX48"/>
    <mergeCell ref="AH48:AI48"/>
    <mergeCell ref="AY48:AZ48"/>
    <mergeCell ref="BB47:BC47"/>
    <mergeCell ref="G39:L39"/>
    <mergeCell ref="M39:Q39"/>
    <mergeCell ref="R39:AG39"/>
    <mergeCell ref="AV47:AX47"/>
    <mergeCell ref="AI39:AY39"/>
    <mergeCell ref="AZ39:BA39"/>
    <mergeCell ref="BC39:BD39"/>
    <mergeCell ref="BD47:BF47"/>
    <mergeCell ref="V45:W45"/>
    <mergeCell ref="AV46:AX46"/>
    <mergeCell ref="AV45:AX45"/>
    <mergeCell ref="AY45:AZ45"/>
    <mergeCell ref="BB46:BC46"/>
    <mergeCell ref="BD46:BF46"/>
    <mergeCell ref="BE38:BF38"/>
    <mergeCell ref="AY46:AZ46"/>
    <mergeCell ref="BE39:BF39"/>
    <mergeCell ref="BB45:BC45"/>
    <mergeCell ref="BD45:BF45"/>
    <mergeCell ref="AY47:AZ47"/>
    <mergeCell ref="D38:F38"/>
    <mergeCell ref="G38:L38"/>
    <mergeCell ref="M38:Q38"/>
    <mergeCell ref="R38:AG38"/>
    <mergeCell ref="AI38:AY38"/>
    <mergeCell ref="AZ38:BA38"/>
    <mergeCell ref="BC38:BD38"/>
    <mergeCell ref="AI37:AY37"/>
    <mergeCell ref="AZ37:BA37"/>
    <mergeCell ref="BC37:BD37"/>
    <mergeCell ref="BE37:BF37"/>
    <mergeCell ref="D37:F37"/>
    <mergeCell ref="G37:L37"/>
    <mergeCell ref="M37:Q37"/>
    <mergeCell ref="R37:AG37"/>
    <mergeCell ref="BC35:BD35"/>
    <mergeCell ref="BE35:BF35"/>
    <mergeCell ref="D36:F36"/>
    <mergeCell ref="G36:L36"/>
    <mergeCell ref="M36:Q36"/>
    <mergeCell ref="R36:AG36"/>
    <mergeCell ref="AI36:AY36"/>
    <mergeCell ref="AZ36:BA36"/>
    <mergeCell ref="BC36:BD36"/>
    <mergeCell ref="BE36:BF36"/>
    <mergeCell ref="D35:F35"/>
    <mergeCell ref="G35:L35"/>
    <mergeCell ref="M35:Q35"/>
    <mergeCell ref="R35:AG35"/>
    <mergeCell ref="D34:F34"/>
    <mergeCell ref="G34:L34"/>
    <mergeCell ref="M34:Q34"/>
    <mergeCell ref="R34:AG34"/>
    <mergeCell ref="AI33:AY33"/>
    <mergeCell ref="AZ33:BA33"/>
    <mergeCell ref="H82:O82"/>
    <mergeCell ref="X82:Y82"/>
    <mergeCell ref="AZ85:BA86"/>
    <mergeCell ref="AZ89:BA90"/>
    <mergeCell ref="AI34:AY34"/>
    <mergeCell ref="AZ34:BA34"/>
    <mergeCell ref="BC33:BD33"/>
    <mergeCell ref="BE33:BF33"/>
    <mergeCell ref="AH44:AU44"/>
    <mergeCell ref="AV44:AX44"/>
    <mergeCell ref="AY44:BC44"/>
    <mergeCell ref="BD44:BF44"/>
    <mergeCell ref="BC34:BD34"/>
    <mergeCell ref="BE34:BF34"/>
    <mergeCell ref="AI35:AY35"/>
    <mergeCell ref="AZ35:BA35"/>
    <mergeCell ref="D33:F33"/>
    <mergeCell ref="G33:L33"/>
    <mergeCell ref="M33:Q33"/>
    <mergeCell ref="R33:AG33"/>
    <mergeCell ref="BC31:BD31"/>
    <mergeCell ref="BE31:BF31"/>
    <mergeCell ref="D32:F32"/>
    <mergeCell ref="G32:L32"/>
    <mergeCell ref="M32:Q32"/>
    <mergeCell ref="R32:AG32"/>
    <mergeCell ref="AI32:AY32"/>
    <mergeCell ref="AZ32:BA32"/>
    <mergeCell ref="BC32:BD32"/>
    <mergeCell ref="BE32:BF32"/>
    <mergeCell ref="M31:Q31"/>
    <mergeCell ref="R31:AG31"/>
    <mergeCell ref="AI31:AY31"/>
    <mergeCell ref="AZ31:BA31"/>
    <mergeCell ref="BC29:BD29"/>
    <mergeCell ref="BE29:BF29"/>
    <mergeCell ref="D30:F30"/>
    <mergeCell ref="G30:L30"/>
    <mergeCell ref="M30:Q30"/>
    <mergeCell ref="R30:AG30"/>
    <mergeCell ref="AI30:AY30"/>
    <mergeCell ref="AZ30:BA30"/>
    <mergeCell ref="BC30:BD30"/>
    <mergeCell ref="BE30:BF30"/>
    <mergeCell ref="AI28:AY28"/>
    <mergeCell ref="AZ28:BA28"/>
    <mergeCell ref="M29:Q29"/>
    <mergeCell ref="R29:AG29"/>
    <mergeCell ref="AI29:AY29"/>
    <mergeCell ref="AZ29:BA29"/>
    <mergeCell ref="AZ27:BA27"/>
    <mergeCell ref="BC27:BD27"/>
    <mergeCell ref="BE27:BF27"/>
    <mergeCell ref="BC28:BD28"/>
    <mergeCell ref="BE28:BF28"/>
    <mergeCell ref="D27:F27"/>
    <mergeCell ref="G27:L27"/>
    <mergeCell ref="M27:Q27"/>
    <mergeCell ref="R27:AG27"/>
    <mergeCell ref="AZ26:BA26"/>
    <mergeCell ref="BC26:BD26"/>
    <mergeCell ref="M26:Q26"/>
    <mergeCell ref="BE26:BF26"/>
    <mergeCell ref="B39:C39"/>
    <mergeCell ref="D25:F25"/>
    <mergeCell ref="G25:L25"/>
    <mergeCell ref="D28:F28"/>
    <mergeCell ref="G28:L28"/>
    <mergeCell ref="D29:F29"/>
    <mergeCell ref="G29:L29"/>
    <mergeCell ref="D31:F31"/>
    <mergeCell ref="G31:L31"/>
    <mergeCell ref="D26:F26"/>
    <mergeCell ref="B36:C36"/>
    <mergeCell ref="B37:C37"/>
    <mergeCell ref="B38:C38"/>
    <mergeCell ref="B33:C33"/>
    <mergeCell ref="B34:C34"/>
    <mergeCell ref="B35:C35"/>
    <mergeCell ref="B23:C23"/>
    <mergeCell ref="B25:C25"/>
    <mergeCell ref="B29:C29"/>
    <mergeCell ref="B30:C30"/>
    <mergeCell ref="BE23:BF23"/>
    <mergeCell ref="AZ23:BD23"/>
    <mergeCell ref="M23:Q23"/>
    <mergeCell ref="D23:F23"/>
    <mergeCell ref="G23:L23"/>
    <mergeCell ref="B24:C24"/>
    <mergeCell ref="D24:F24"/>
    <mergeCell ref="G24:L24"/>
    <mergeCell ref="M24:Q24"/>
    <mergeCell ref="B16:C16"/>
    <mergeCell ref="B17:C17"/>
    <mergeCell ref="D17:AA17"/>
    <mergeCell ref="AB16:AC16"/>
    <mergeCell ref="AB17:AC17"/>
    <mergeCell ref="D16:AA16"/>
    <mergeCell ref="B14:C14"/>
    <mergeCell ref="AH14:AI14"/>
    <mergeCell ref="AB14:AC14"/>
    <mergeCell ref="B15:C15"/>
    <mergeCell ref="D15:AA15"/>
    <mergeCell ref="D14:AA14"/>
    <mergeCell ref="AH15:AI15"/>
    <mergeCell ref="AH16:AI16"/>
    <mergeCell ref="AB15:AC15"/>
    <mergeCell ref="R25:AG25"/>
    <mergeCell ref="R24:AG24"/>
    <mergeCell ref="AI24:AY24"/>
    <mergeCell ref="AH17:AI17"/>
    <mergeCell ref="R23:AY23"/>
    <mergeCell ref="G26:L26"/>
    <mergeCell ref="R26:AG26"/>
    <mergeCell ref="AI26:AY26"/>
    <mergeCell ref="AI27:AY27"/>
    <mergeCell ref="M28:Q28"/>
    <mergeCell ref="R28:AG28"/>
    <mergeCell ref="BE13:BF13"/>
    <mergeCell ref="B13:AA13"/>
    <mergeCell ref="AB13:AC13"/>
    <mergeCell ref="B8:AP8"/>
    <mergeCell ref="H10:O10"/>
    <mergeCell ref="X10:Y10"/>
    <mergeCell ref="AA10:AE10"/>
    <mergeCell ref="AH13:BD13"/>
    <mergeCell ref="AO10:AS10"/>
    <mergeCell ref="BE14:BF14"/>
    <mergeCell ref="BE16:BF16"/>
    <mergeCell ref="AJ17:BD17"/>
    <mergeCell ref="BE17:BF17"/>
    <mergeCell ref="BE15:BF15"/>
    <mergeCell ref="AJ16:BD16"/>
    <mergeCell ref="AJ15:BD15"/>
    <mergeCell ref="AJ14:BD14"/>
    <mergeCell ref="BE24:BF24"/>
    <mergeCell ref="AZ24:BA24"/>
    <mergeCell ref="BC24:BD24"/>
    <mergeCell ref="AZ25:BA25"/>
    <mergeCell ref="BC25:BD25"/>
    <mergeCell ref="BE25:BF25"/>
    <mergeCell ref="AI25:AY25"/>
    <mergeCell ref="M25:Q25"/>
    <mergeCell ref="AZ84:BD84"/>
    <mergeCell ref="B51:BF51"/>
    <mergeCell ref="B26:C26"/>
    <mergeCell ref="B27:C27"/>
    <mergeCell ref="B28:C28"/>
    <mergeCell ref="B31:C31"/>
    <mergeCell ref="B32:C32"/>
    <mergeCell ref="BE84:BF84"/>
    <mergeCell ref="AA82:AE82"/>
    <mergeCell ref="AO82:AS82"/>
    <mergeCell ref="B84:C84"/>
    <mergeCell ref="D84:L84"/>
    <mergeCell ref="M84:Q84"/>
    <mergeCell ref="R84:AY84"/>
    <mergeCell ref="BB85:BB86"/>
    <mergeCell ref="BC85:BD86"/>
    <mergeCell ref="B85:C86"/>
    <mergeCell ref="D85:L86"/>
    <mergeCell ref="M85:Q86"/>
    <mergeCell ref="BE85:BF86"/>
    <mergeCell ref="R86:AG86"/>
    <mergeCell ref="AI86:AY86"/>
    <mergeCell ref="B88:C88"/>
    <mergeCell ref="D88:L88"/>
    <mergeCell ref="M88:Q88"/>
    <mergeCell ref="R88:AY88"/>
    <mergeCell ref="AZ88:BD88"/>
    <mergeCell ref="BE88:BF88"/>
    <mergeCell ref="R85:AG85"/>
    <mergeCell ref="M89:Q90"/>
    <mergeCell ref="BB89:BB90"/>
    <mergeCell ref="BC89:BD90"/>
    <mergeCell ref="B89:C90"/>
    <mergeCell ref="D89:L90"/>
    <mergeCell ref="R89:AG89"/>
    <mergeCell ref="B92:C92"/>
    <mergeCell ref="D92:L92"/>
    <mergeCell ref="M92:Q92"/>
    <mergeCell ref="R92:AY92"/>
    <mergeCell ref="BC93:BD94"/>
    <mergeCell ref="R93:AG93"/>
    <mergeCell ref="BE89:BF90"/>
    <mergeCell ref="R90:AG90"/>
    <mergeCell ref="AI90:AY90"/>
    <mergeCell ref="AZ92:BD92"/>
    <mergeCell ref="BE92:BF92"/>
    <mergeCell ref="D93:L94"/>
    <mergeCell ref="AI89:AY89"/>
    <mergeCell ref="AI85:AY85"/>
    <mergeCell ref="BE93:BF94"/>
    <mergeCell ref="R94:AG94"/>
    <mergeCell ref="AI94:AY94"/>
    <mergeCell ref="M93:Q94"/>
    <mergeCell ref="AI93:AY93"/>
    <mergeCell ref="AZ93:BA94"/>
    <mergeCell ref="BB93:BB94"/>
    <mergeCell ref="A2:AS2"/>
    <mergeCell ref="A3:AS3"/>
    <mergeCell ref="A4:AS4"/>
    <mergeCell ref="P6:W6"/>
    <mergeCell ref="AB6:AI6"/>
    <mergeCell ref="B93:C94"/>
    <mergeCell ref="L103:N103"/>
    <mergeCell ref="P103:AY103"/>
    <mergeCell ref="L104:N104"/>
    <mergeCell ref="P104:AY10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 xml:space="preserve">&amp;Lwww.kadmo.de&amp;C&amp;F&amp;R&amp;P von &amp;N </oddFooter>
  </headerFooter>
  <rowBreaks count="2" manualBreakCount="2">
    <brk id="50" max="55" man="1"/>
    <brk id="104" max="55" man="1"/>
  </rowBreaks>
  <colBreaks count="1" manualBreakCount="1">
    <brk id="60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2013-01-05T17:51:00Z</cp:lastPrinted>
  <dcterms:created xsi:type="dcterms:W3CDTF">2002-02-21T07:48:38Z</dcterms:created>
  <dcterms:modified xsi:type="dcterms:W3CDTF">2013-01-05T17:55:46Z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