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75" yWindow="65476" windowWidth="11175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<sst xmlns="http://schemas.openxmlformats.org/spreadsheetml/2006/main" count="105" uniqueCount="43">
  <si>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</si>
  <si>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</si>
  <si>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</si>
  <si>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</si>
  <si>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</si>
  <si>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</si>
  <si>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</si>
  <si>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</si>
  <si>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</si>
  <si>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</si>
  <si>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</si>
  <si>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</si>
  <si>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</si>
  <si>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</si>
  <si>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</si>
  <si>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</si>
  <si>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</si>
  <si>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</si>
  <si>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</si>
  <si>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</si>
  <si>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</si>
  <si>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</si>
  <si>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</si>
  <si>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</si>
  <si>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</si>
  <si>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</si>
  <si>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</si>
  <si>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</si>
  <si>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</si>
  <si>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</si>
  <si>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FC Huntlosen e.V.</t>
  </si>
  <si>
    <t>17. Hunte-Cup 2012</t>
  </si>
  <si>
    <r>
      <t>Fußball Hallenturnier für - F</t>
    </r>
    <r>
      <rPr>
        <b/>
        <sz val="12"/>
        <rFont val="Arial"/>
        <family val="2"/>
      </rPr>
      <t>- Mädchen</t>
    </r>
    <r>
      <rPr>
        <sz val="12"/>
        <rFont val="Arial"/>
        <family val="2"/>
      </rPr>
      <t xml:space="preserve"> - Mannschaften </t>
    </r>
  </si>
  <si>
    <t>Samstag</t>
  </si>
  <si>
    <t>VfL Stenum</t>
  </si>
  <si>
    <t>VfL Wildeshausen</t>
  </si>
  <si>
    <t>FC Ohmstede I</t>
  </si>
  <si>
    <t>FC Ohmstede II</t>
  </si>
  <si>
    <t>FC Huntlosen</t>
  </si>
  <si>
    <t>auf dem Sportplatz an der Grundschule Huntlosen</t>
  </si>
  <si>
    <t>Sf Wüsting</t>
  </si>
  <si>
    <t>TSK: Neele Nordhausen FC Ohmstede I</t>
  </si>
  <si>
    <t>BTW: Jule Emmely Neermann SF Wüsting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</si>
</sst>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Comic Sans MS"/>
      <family val="4"/>
    </font>
    <font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20" borderId="15" xfId="0" applyFont="1" applyFill="1" applyBorder="1" applyAlignment="1" applyProtection="1">
      <alignment horizontal="center" vertical="center"/>
      <protection/>
    </xf>
    <xf numFmtId="0" fontId="6" fillId="2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6" fillId="20" borderId="21" xfId="0" applyFont="1" applyFill="1" applyBorder="1" applyAlignment="1" applyProtection="1">
      <alignment vertical="center"/>
      <protection/>
    </xf>
    <xf numFmtId="0" fontId="6" fillId="20" borderId="22" xfId="0" applyFont="1" applyFill="1" applyBorder="1" applyAlignment="1" applyProtection="1">
      <alignment vertical="center"/>
      <protection/>
    </xf>
    <xf numFmtId="0" fontId="6" fillId="20" borderId="21" xfId="0" applyFont="1" applyFill="1" applyBorder="1" applyAlignment="1" applyProtection="1">
      <alignment horizontal="center" vertical="center"/>
      <protection/>
    </xf>
    <xf numFmtId="0" fontId="6" fillId="20" borderId="23" xfId="0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center" vertical="center"/>
      <protection/>
    </xf>
    <xf numFmtId="174" fontId="0" fillId="0" borderId="19" xfId="0" applyNumberFormat="1" applyFont="1" applyFill="1" applyBorder="1" applyAlignment="1" applyProtection="1">
      <alignment horizontal="center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/>
      <protection/>
    </xf>
    <xf numFmtId="174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6" fillId="20" borderId="22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20" borderId="41" xfId="0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 applyProtection="1">
      <alignment horizontal="center"/>
      <protection/>
    </xf>
    <xf numFmtId="0" fontId="3" fillId="20" borderId="22" xfId="0" applyFont="1" applyFill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left" shrinkToFit="1"/>
      <protection locked="0"/>
    </xf>
    <xf numFmtId="0" fontId="32" fillId="0" borderId="43" xfId="0" applyFont="1" applyBorder="1" applyAlignment="1" applyProtection="1">
      <alignment horizontal="left" shrinkToFit="1"/>
      <protection locked="0"/>
    </xf>
    <xf numFmtId="0" fontId="6" fillId="20" borderId="41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left" shrinkToFit="1"/>
      <protection locked="0"/>
    </xf>
    <xf numFmtId="0" fontId="32" fillId="0" borderId="40" xfId="0" applyFont="1" applyBorder="1" applyAlignment="1" applyProtection="1">
      <alignment horizontal="left" shrinkToFit="1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4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1</xdr:row>
      <xdr:rowOff>38100</xdr:rowOff>
    </xdr:from>
    <xdr:to>
      <xdr:col>54</xdr:col>
      <xdr:colOff>38100</xdr:colOff>
      <xdr:row>8</xdr:row>
      <xdr:rowOff>66675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33350"/>
          <a:ext cx="13049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4860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15">
      <selection activeCell="AW41" sqref="AW41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57" t="s">
        <v>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58" t="s">
        <v>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36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59" t="s">
        <v>32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39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92" t="s">
        <v>33</v>
      </c>
      <c r="N6" s="92"/>
      <c r="O6" s="92"/>
      <c r="P6" s="92"/>
      <c r="Q6" s="92"/>
      <c r="R6" s="92"/>
      <c r="S6" s="92"/>
      <c r="T6" s="92"/>
      <c r="U6" s="39" t="s">
        <v>1</v>
      </c>
      <c r="V6" s="39"/>
      <c r="W6" s="39"/>
      <c r="X6" s="39"/>
      <c r="Y6" s="93">
        <v>41096</v>
      </c>
      <c r="Z6" s="93"/>
      <c r="AA6" s="93"/>
      <c r="AB6" s="93"/>
      <c r="AC6" s="93"/>
      <c r="AD6" s="93"/>
      <c r="AE6" s="93"/>
      <c r="AF6" s="93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4" t="s">
        <v>39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39"/>
      <c r="AO8" s="39"/>
      <c r="AP8" s="39"/>
      <c r="AQ8" s="39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97">
        <v>0.375</v>
      </c>
      <c r="I10" s="97"/>
      <c r="J10" s="97"/>
      <c r="K10" s="97"/>
      <c r="L10" s="97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95">
        <v>1</v>
      </c>
      <c r="V10" s="95"/>
      <c r="W10" s="45" t="s">
        <v>29</v>
      </c>
      <c r="X10" s="96">
        <v>0.008333333333333333</v>
      </c>
      <c r="Y10" s="96"/>
      <c r="Z10" s="96"/>
      <c r="AA10" s="96"/>
      <c r="AB10" s="96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96">
        <v>0.001388888888888889</v>
      </c>
      <c r="AM10" s="96"/>
      <c r="AN10" s="96"/>
      <c r="AO10" s="96"/>
      <c r="AP10" s="96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49" t="s">
        <v>24</v>
      </c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1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52" t="s">
        <v>8</v>
      </c>
      <c r="P16" s="153"/>
      <c r="Q16" s="154" t="s">
        <v>34</v>
      </c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5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52" t="s">
        <v>9</v>
      </c>
      <c r="P17" s="153"/>
      <c r="Q17" s="154" t="s">
        <v>35</v>
      </c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52" t="s">
        <v>10</v>
      </c>
      <c r="P18" s="153"/>
      <c r="Q18" s="154" t="s">
        <v>36</v>
      </c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5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52" t="s">
        <v>11</v>
      </c>
      <c r="P19" s="153"/>
      <c r="Q19" s="154" t="s">
        <v>40</v>
      </c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52" t="s">
        <v>12</v>
      </c>
      <c r="P20" s="153"/>
      <c r="Q20" s="154" t="s">
        <v>37</v>
      </c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5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60" t="s">
        <v>23</v>
      </c>
      <c r="P21" s="161"/>
      <c r="Q21" s="162" t="s">
        <v>38</v>
      </c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3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69" t="s">
        <v>13</v>
      </c>
      <c r="C25" s="70"/>
      <c r="D25" s="80" t="s">
        <v>14</v>
      </c>
      <c r="E25" s="81"/>
      <c r="F25" s="81"/>
      <c r="G25" s="81"/>
      <c r="H25" s="82"/>
      <c r="I25" s="80" t="s">
        <v>15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80" t="s">
        <v>18</v>
      </c>
      <c r="AX25" s="81"/>
      <c r="AY25" s="81"/>
      <c r="AZ25" s="81"/>
      <c r="BA25" s="82"/>
      <c r="BB25" s="78"/>
      <c r="BC25" s="79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71">
        <v>1</v>
      </c>
      <c r="C26" s="72"/>
      <c r="D26" s="83">
        <f>$H$10</f>
        <v>0.375</v>
      </c>
      <c r="E26" s="84"/>
      <c r="F26" s="84"/>
      <c r="G26" s="84"/>
      <c r="H26" s="85"/>
      <c r="I26" s="91" t="str">
        <f>$Q$16</f>
        <v>VfL Stenum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55" t="s">
        <v>17</v>
      </c>
      <c r="AC26" s="91" t="str">
        <f>$Q$17</f>
        <v>VfL Wildeshausen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75">
        <v>1</v>
      </c>
      <c r="AX26" s="76"/>
      <c r="AY26" s="55" t="s">
        <v>16</v>
      </c>
      <c r="AZ26" s="76">
        <v>0</v>
      </c>
      <c r="BA26" s="77"/>
      <c r="BB26" s="73"/>
      <c r="BC26" s="74"/>
      <c r="BD26" s="54"/>
      <c r="BE26" s="52"/>
      <c r="BF26" s="11">
        <f>IF(ISBLANK(AW26),"0",IF(AW26&gt;AZ26,3,IF(AW26=AZ26,1,0)))</f>
        <v>3</v>
      </c>
      <c r="BG26" s="11" t="s">
        <v>16</v>
      </c>
      <c r="BH26" s="11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00">
        <v>2</v>
      </c>
      <c r="C27" s="101"/>
      <c r="D27" s="121">
        <f>D26+$U$10*$X$10+$AL$10</f>
        <v>0.38472222222222224</v>
      </c>
      <c r="E27" s="122"/>
      <c r="F27" s="122"/>
      <c r="G27" s="122"/>
      <c r="H27" s="123"/>
      <c r="I27" s="124" t="str">
        <f>$Q$18</f>
        <v>FC Ohmstede I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56" t="s">
        <v>17</v>
      </c>
      <c r="AC27" s="124" t="str">
        <f>$Q$19</f>
        <v>Sf Wüsting</v>
      </c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86">
        <v>3</v>
      </c>
      <c r="AX27" s="87"/>
      <c r="AY27" s="56" t="s">
        <v>16</v>
      </c>
      <c r="AZ27" s="87">
        <v>1</v>
      </c>
      <c r="BA27" s="88"/>
      <c r="BB27" s="89"/>
      <c r="BC27" s="90"/>
      <c r="BD27" s="50"/>
      <c r="BE27" s="52"/>
      <c r="BF27" s="11">
        <f aca="true" t="shared" si="0" ref="BF27:BF40">IF(ISBLANK(AW27),"0",IF(AW27&gt;AZ27,3,IF(AW27=AZ27,1,0)))</f>
        <v>3</v>
      </c>
      <c r="BG27" s="11" t="s">
        <v>16</v>
      </c>
      <c r="BH27" s="11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98">
        <v>3</v>
      </c>
      <c r="C28" s="99"/>
      <c r="D28" s="106">
        <f aca="true" t="shared" si="2" ref="D28:D40">D27+$U$10*$X$10+$AL$10</f>
        <v>0.3944444444444445</v>
      </c>
      <c r="E28" s="107"/>
      <c r="F28" s="107"/>
      <c r="G28" s="107"/>
      <c r="H28" s="108"/>
      <c r="I28" s="114" t="str">
        <f>$Q$20</f>
        <v>FC Ohmstede II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64" t="s">
        <v>17</v>
      </c>
      <c r="AC28" s="114" t="str">
        <f>$Q$21</f>
        <v>FC Huntlosen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6">
        <v>0</v>
      </c>
      <c r="AX28" s="117"/>
      <c r="AY28" s="64" t="s">
        <v>16</v>
      </c>
      <c r="AZ28" s="117">
        <v>0</v>
      </c>
      <c r="BA28" s="118"/>
      <c r="BB28" s="109"/>
      <c r="BC28" s="110"/>
      <c r="BD28" s="50"/>
      <c r="BE28" s="52"/>
      <c r="BF28" s="11">
        <f t="shared" si="0"/>
        <v>1</v>
      </c>
      <c r="BG28" s="11" t="s">
        <v>16</v>
      </c>
      <c r="BH28" s="11">
        <f t="shared" si="1"/>
        <v>1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71">
        <v>4</v>
      </c>
      <c r="C29" s="72"/>
      <c r="D29" s="111">
        <f t="shared" si="2"/>
        <v>0.40416666666666673</v>
      </c>
      <c r="E29" s="112"/>
      <c r="F29" s="112"/>
      <c r="G29" s="112"/>
      <c r="H29" s="113"/>
      <c r="I29" s="115" t="str">
        <f>$Q$16</f>
        <v>VfL Stenum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55" t="s">
        <v>17</v>
      </c>
      <c r="AC29" s="115" t="str">
        <f>$Q$18</f>
        <v>FC Ohmstede I</v>
      </c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75">
        <v>1</v>
      </c>
      <c r="AX29" s="76"/>
      <c r="AY29" s="55" t="s">
        <v>16</v>
      </c>
      <c r="AZ29" s="76">
        <v>1</v>
      </c>
      <c r="BA29" s="77"/>
      <c r="BB29" s="73"/>
      <c r="BC29" s="74"/>
      <c r="BD29" s="50"/>
      <c r="BE29" s="52"/>
      <c r="BF29" s="11">
        <f t="shared" si="0"/>
        <v>1</v>
      </c>
      <c r="BG29" s="11" t="s">
        <v>16</v>
      </c>
      <c r="BH29" s="11">
        <f t="shared" si="1"/>
        <v>1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00">
        <v>5</v>
      </c>
      <c r="C30" s="101"/>
      <c r="D30" s="121">
        <f t="shared" si="2"/>
        <v>0.413888888888889</v>
      </c>
      <c r="E30" s="122"/>
      <c r="F30" s="122"/>
      <c r="G30" s="122"/>
      <c r="H30" s="123"/>
      <c r="I30" s="124" t="str">
        <f>$Q$17</f>
        <v>VfL Wildeshausen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56" t="s">
        <v>17</v>
      </c>
      <c r="AC30" s="124" t="str">
        <f>$Q$20</f>
        <v>FC Ohmstede II</v>
      </c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86">
        <v>0</v>
      </c>
      <c r="AX30" s="87"/>
      <c r="AY30" s="56" t="s">
        <v>16</v>
      </c>
      <c r="AZ30" s="87">
        <v>0</v>
      </c>
      <c r="BA30" s="88"/>
      <c r="BB30" s="119"/>
      <c r="BC30" s="120"/>
      <c r="BD30" s="50"/>
      <c r="BE30" s="52"/>
      <c r="BF30" s="11">
        <f t="shared" si="0"/>
        <v>1</v>
      </c>
      <c r="BG30" s="11" t="s">
        <v>16</v>
      </c>
      <c r="BH30" s="11">
        <f t="shared" si="1"/>
        <v>1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98">
        <v>6</v>
      </c>
      <c r="C31" s="99"/>
      <c r="D31" s="106">
        <f t="shared" si="2"/>
        <v>0.4236111111111112</v>
      </c>
      <c r="E31" s="107"/>
      <c r="F31" s="107"/>
      <c r="G31" s="107"/>
      <c r="H31" s="108"/>
      <c r="I31" s="114" t="str">
        <f>$Q$19</f>
        <v>Sf Wüsting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64" t="s">
        <v>17</v>
      </c>
      <c r="AC31" s="114" t="str">
        <f>$Q$21</f>
        <v>FC Huntlosen</v>
      </c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6">
        <v>0</v>
      </c>
      <c r="AX31" s="117"/>
      <c r="AY31" s="64" t="s">
        <v>16</v>
      </c>
      <c r="AZ31" s="117">
        <v>1</v>
      </c>
      <c r="BA31" s="118"/>
      <c r="BB31" s="109"/>
      <c r="BC31" s="110"/>
      <c r="BD31" s="50"/>
      <c r="BE31" s="52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71">
        <v>7</v>
      </c>
      <c r="C32" s="72"/>
      <c r="D32" s="111">
        <f t="shared" si="2"/>
        <v>0.43333333333333346</v>
      </c>
      <c r="E32" s="112"/>
      <c r="F32" s="112"/>
      <c r="G32" s="112"/>
      <c r="H32" s="113"/>
      <c r="I32" s="115" t="str">
        <f>$Q$20</f>
        <v>FC Ohmstede II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55" t="s">
        <v>17</v>
      </c>
      <c r="AC32" s="115" t="str">
        <f>$Q$16</f>
        <v>VfL Stenum</v>
      </c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75">
        <v>0</v>
      </c>
      <c r="AX32" s="76"/>
      <c r="AY32" s="55" t="s">
        <v>16</v>
      </c>
      <c r="AZ32" s="76">
        <v>1</v>
      </c>
      <c r="BA32" s="77"/>
      <c r="BB32" s="73"/>
      <c r="BC32" s="74"/>
      <c r="BD32" s="50"/>
      <c r="BE32" s="52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8" t="str">
        <f>$Q$16</f>
        <v>VfL Stenum</v>
      </c>
      <c r="BN32" s="24">
        <f>COUNT($AW$26,$AW$29,$AZ$32,$AW$35,$AZ$38)</f>
        <v>5</v>
      </c>
      <c r="BO32" s="24">
        <f>SUM($BF$26+$BF$29+$BH$32+$BF$35+$BH$38)</f>
        <v>13</v>
      </c>
      <c r="BP32" s="24">
        <f>SUM($AW$26+$AW$29+$AZ$32+$AW$35+$AZ$38)</f>
        <v>7</v>
      </c>
      <c r="BQ32" s="25" t="s">
        <v>16</v>
      </c>
      <c r="BR32" s="24">
        <f>SUM($AZ$26+$AZ$29+$AW$32+$AZ$35+$AW$38)</f>
        <v>3</v>
      </c>
      <c r="BS32" s="29">
        <f aca="true" t="shared" si="3" ref="BS32:BS37">SUM(BP32-BR32)</f>
        <v>4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00">
        <v>8</v>
      </c>
      <c r="C33" s="101"/>
      <c r="D33" s="121">
        <f t="shared" si="2"/>
        <v>0.4430555555555557</v>
      </c>
      <c r="E33" s="122"/>
      <c r="F33" s="122"/>
      <c r="G33" s="122"/>
      <c r="H33" s="123"/>
      <c r="I33" s="124" t="str">
        <f>$Q$17</f>
        <v>VfL Wildeshausen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56" t="s">
        <v>17</v>
      </c>
      <c r="AC33" s="124" t="str">
        <f>$Q$19</f>
        <v>Sf Wüsting</v>
      </c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86">
        <v>1</v>
      </c>
      <c r="AX33" s="87"/>
      <c r="AY33" s="56" t="s">
        <v>16</v>
      </c>
      <c r="AZ33" s="87">
        <v>1</v>
      </c>
      <c r="BA33" s="88"/>
      <c r="BB33" s="119"/>
      <c r="BC33" s="120"/>
      <c r="BD33" s="50"/>
      <c r="BE33" s="51"/>
      <c r="BF33" s="12">
        <f t="shared" si="0"/>
        <v>1</v>
      </c>
      <c r="BG33" s="12" t="s">
        <v>16</v>
      </c>
      <c r="BH33" s="12">
        <f t="shared" si="1"/>
        <v>1</v>
      </c>
      <c r="BI33" s="27"/>
      <c r="BJ33" s="27"/>
      <c r="BK33" s="22"/>
      <c r="BL33" s="22"/>
      <c r="BM33" s="28" t="str">
        <f>$Q$18</f>
        <v>FC Ohmstede I</v>
      </c>
      <c r="BN33" s="24">
        <f>COUNT($AW$27,$AZ$29,$AZ$34,$AW$37,$AZ$39)</f>
        <v>5</v>
      </c>
      <c r="BO33" s="24">
        <f>SUM($BF$27+$BH$29+$BH$34+$BF$37+$BH$39)</f>
        <v>8</v>
      </c>
      <c r="BP33" s="24">
        <f>SUM($AW$27+$AZ$29+$AZ$34+$AW$37+$AZ$39)</f>
        <v>9</v>
      </c>
      <c r="BQ33" s="25" t="s">
        <v>16</v>
      </c>
      <c r="BR33" s="24">
        <f>SUM($AZ$27+$AW$29+$AW$34+$AZ$37+$AW$39)</f>
        <v>4</v>
      </c>
      <c r="BS33" s="29">
        <f t="shared" si="3"/>
        <v>5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98">
        <v>9</v>
      </c>
      <c r="C34" s="99"/>
      <c r="D34" s="106">
        <f t="shared" si="2"/>
        <v>0.45277777777777795</v>
      </c>
      <c r="E34" s="107"/>
      <c r="F34" s="107"/>
      <c r="G34" s="107"/>
      <c r="H34" s="108"/>
      <c r="I34" s="114" t="str">
        <f>$Q$21</f>
        <v>FC Huntlosen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64" t="s">
        <v>17</v>
      </c>
      <c r="AC34" s="114" t="str">
        <f>$Q$18</f>
        <v>FC Ohmstede I</v>
      </c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6">
        <v>2</v>
      </c>
      <c r="AX34" s="117"/>
      <c r="AY34" s="64" t="s">
        <v>16</v>
      </c>
      <c r="AZ34" s="117">
        <v>1</v>
      </c>
      <c r="BA34" s="118"/>
      <c r="BB34" s="109"/>
      <c r="BC34" s="110"/>
      <c r="BD34" s="50"/>
      <c r="BE34" s="51"/>
      <c r="BF34" s="12">
        <f t="shared" si="0"/>
        <v>3</v>
      </c>
      <c r="BG34" s="12" t="s">
        <v>16</v>
      </c>
      <c r="BH34" s="12">
        <f t="shared" si="1"/>
        <v>0</v>
      </c>
      <c r="BI34" s="27"/>
      <c r="BJ34" s="27"/>
      <c r="BK34" s="22"/>
      <c r="BL34" s="22"/>
      <c r="BM34" s="28" t="str">
        <f>$Q$21</f>
        <v>FC Huntlosen</v>
      </c>
      <c r="BN34" s="24">
        <f>COUNT($AZ$28,$AZ$31,$AW$34,$AW$36,$AW$38)</f>
        <v>5</v>
      </c>
      <c r="BO34" s="24">
        <f>SUM($BH$28+$BH$31+$BF$34+$BF$36+$BF$38)</f>
        <v>7</v>
      </c>
      <c r="BP34" s="24">
        <f>SUM($AZ$28+$AZ$31+$AW$34+$AW$36+$AW$38)</f>
        <v>5</v>
      </c>
      <c r="BQ34" s="25" t="s">
        <v>16</v>
      </c>
      <c r="BR34" s="24">
        <f>SUM($AW$28+$AW$31+$AZ$34+$AZ$36+$AZ$38)</f>
        <v>5</v>
      </c>
      <c r="BS34" s="29">
        <f t="shared" si="3"/>
        <v>0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71">
        <v>10</v>
      </c>
      <c r="C35" s="72"/>
      <c r="D35" s="111">
        <f t="shared" si="2"/>
        <v>0.4625000000000002</v>
      </c>
      <c r="E35" s="112"/>
      <c r="F35" s="112"/>
      <c r="G35" s="112"/>
      <c r="H35" s="113"/>
      <c r="I35" s="115" t="str">
        <f>$Q$16</f>
        <v>VfL Stenum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55" t="s">
        <v>17</v>
      </c>
      <c r="AC35" s="115" t="str">
        <f>$Q$19</f>
        <v>Sf Wüsting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75">
        <v>1</v>
      </c>
      <c r="AX35" s="76"/>
      <c r="AY35" s="55" t="s">
        <v>16</v>
      </c>
      <c r="AZ35" s="76">
        <v>0</v>
      </c>
      <c r="BA35" s="77"/>
      <c r="BB35" s="73"/>
      <c r="BC35" s="74"/>
      <c r="BD35" s="50"/>
      <c r="BE35" s="51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3" t="str">
        <f>$Q$17</f>
        <v>VfL Wildeshausen</v>
      </c>
      <c r="BN35" s="24">
        <f>COUNT($AZ$26,$AW$30,$AW$33,$AZ$36,$AW$39)</f>
        <v>5</v>
      </c>
      <c r="BO35" s="24">
        <f>SUM($BH$26+$BF$30+$BF$33+$BH$36+$BF$39)</f>
        <v>5</v>
      </c>
      <c r="BP35" s="24">
        <f>SUM($AZ$26+$AW$30+$AW$33+$AZ$36+$AW$39)</f>
        <v>2</v>
      </c>
      <c r="BQ35" s="25" t="s">
        <v>16</v>
      </c>
      <c r="BR35" s="24">
        <f>SUM($AW$26+$AZ$30+$AZ$33+$AW$36+$AZ$39)</f>
        <v>6</v>
      </c>
      <c r="BS35" s="26">
        <f t="shared" si="3"/>
        <v>-4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00">
        <v>11</v>
      </c>
      <c r="C36" s="101"/>
      <c r="D36" s="121">
        <f t="shared" si="2"/>
        <v>0.47222222222222243</v>
      </c>
      <c r="E36" s="122"/>
      <c r="F36" s="122"/>
      <c r="G36" s="122"/>
      <c r="H36" s="123"/>
      <c r="I36" s="124" t="str">
        <f>$Q$21</f>
        <v>FC Huntlosen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56" t="s">
        <v>17</v>
      </c>
      <c r="AC36" s="124" t="str">
        <f>$Q$17</f>
        <v>VfL Wildeshausen</v>
      </c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86">
        <v>0</v>
      </c>
      <c r="AX36" s="87"/>
      <c r="AY36" s="56" t="s">
        <v>16</v>
      </c>
      <c r="AZ36" s="87">
        <v>1</v>
      </c>
      <c r="BA36" s="88"/>
      <c r="BB36" s="119"/>
      <c r="BC36" s="120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$Q$20</f>
        <v>FC Ohmstede II</v>
      </c>
      <c r="BN36" s="24">
        <f>COUNT($AW$28,$AZ$30,$AW$32,$AZ$37,$AZ$40)</f>
        <v>5</v>
      </c>
      <c r="BO36" s="24">
        <f>SUM($BF$28+$BH$30+$BF$32+$BH$37+$BH$40)</f>
        <v>4</v>
      </c>
      <c r="BP36" s="24">
        <f>SUM($AW$28+$AZ$30+$AW$32+$AZ$37+$AZ$40)</f>
        <v>1</v>
      </c>
      <c r="BQ36" s="25" t="s">
        <v>16</v>
      </c>
      <c r="BR36" s="24">
        <f>SUM($AZ$28+$AW$30+$AZ$32+$AW$37+$AW$40)</f>
        <v>2</v>
      </c>
      <c r="BS36" s="29">
        <f t="shared" si="3"/>
        <v>-1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98">
        <v>12</v>
      </c>
      <c r="C37" s="99"/>
      <c r="D37" s="106">
        <f t="shared" si="2"/>
        <v>0.4819444444444447</v>
      </c>
      <c r="E37" s="107"/>
      <c r="F37" s="107"/>
      <c r="G37" s="107"/>
      <c r="H37" s="108"/>
      <c r="I37" s="114" t="str">
        <f>$Q$18</f>
        <v>FC Ohmstede I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64" t="s">
        <v>17</v>
      </c>
      <c r="AC37" s="114" t="str">
        <f>$Q$20</f>
        <v>FC Ohmstede II</v>
      </c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6">
        <v>0</v>
      </c>
      <c r="AX37" s="117"/>
      <c r="AY37" s="64" t="s">
        <v>16</v>
      </c>
      <c r="AZ37" s="117">
        <v>0</v>
      </c>
      <c r="BA37" s="118"/>
      <c r="BB37" s="109"/>
      <c r="BC37" s="110"/>
      <c r="BD37" s="50"/>
      <c r="BE37" s="51"/>
      <c r="BF37" s="12">
        <f t="shared" si="0"/>
        <v>1</v>
      </c>
      <c r="BG37" s="12" t="s">
        <v>16</v>
      </c>
      <c r="BH37" s="12">
        <f t="shared" si="1"/>
        <v>1</v>
      </c>
      <c r="BI37" s="27"/>
      <c r="BJ37" s="27"/>
      <c r="BK37" s="27"/>
      <c r="BL37" s="27"/>
      <c r="BM37" s="28" t="str">
        <f>$Q$19</f>
        <v>Sf Wüsting</v>
      </c>
      <c r="BN37" s="24">
        <f>COUNT($AZ$27,$AW$31,$AZ$33,$AZ$35,$AW$40)</f>
        <v>5</v>
      </c>
      <c r="BO37" s="24">
        <f>SUM($BH$27+$BF$31+$BH$33+$BH$35+$BF$40)</f>
        <v>2</v>
      </c>
      <c r="BP37" s="24">
        <f>SUM($AZ$27+$AW$31+$AZ$33+$AZ$35+$AW$40)</f>
        <v>3</v>
      </c>
      <c r="BQ37" s="25" t="s">
        <v>16</v>
      </c>
      <c r="BR37" s="24">
        <f>SUM($AW$27+$AZ$31+$AW$33+$AW$35+$AZ$40)</f>
        <v>7</v>
      </c>
      <c r="BS37" s="29">
        <f t="shared" si="3"/>
        <v>-4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04">
        <v>13</v>
      </c>
      <c r="C38" s="105"/>
      <c r="D38" s="130">
        <f t="shared" si="2"/>
        <v>0.4916666666666669</v>
      </c>
      <c r="E38" s="131"/>
      <c r="F38" s="131"/>
      <c r="G38" s="131"/>
      <c r="H38" s="132"/>
      <c r="I38" s="133" t="str">
        <f>$Q$21</f>
        <v>FC Huntlosen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68" t="s">
        <v>17</v>
      </c>
      <c r="AC38" s="133" t="str">
        <f>$Q$16</f>
        <v>VfL Stenum</v>
      </c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25">
        <v>2</v>
      </c>
      <c r="AX38" s="126"/>
      <c r="AY38" s="68" t="s">
        <v>16</v>
      </c>
      <c r="AZ38" s="126">
        <v>3</v>
      </c>
      <c r="BA38" s="127"/>
      <c r="BB38" s="128"/>
      <c r="BC38" s="129"/>
      <c r="BD38" s="50"/>
      <c r="BE38" s="51"/>
      <c r="BF38" s="12">
        <f t="shared" si="0"/>
        <v>0</v>
      </c>
      <c r="BG38" s="12" t="s">
        <v>16</v>
      </c>
      <c r="BH38" s="12">
        <f t="shared" si="1"/>
        <v>3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00">
        <v>14</v>
      </c>
      <c r="C39" s="101"/>
      <c r="D39" s="121">
        <f t="shared" si="2"/>
        <v>0.5013888888888891</v>
      </c>
      <c r="E39" s="122"/>
      <c r="F39" s="122"/>
      <c r="G39" s="122"/>
      <c r="H39" s="123"/>
      <c r="I39" s="124" t="str">
        <f>$Q$17</f>
        <v>VfL Wildeshausen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56" t="s">
        <v>17</v>
      </c>
      <c r="AC39" s="124" t="str">
        <f>$Q$18</f>
        <v>FC Ohmstede I</v>
      </c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86">
        <v>0</v>
      </c>
      <c r="AX39" s="87"/>
      <c r="AY39" s="56" t="s">
        <v>16</v>
      </c>
      <c r="AZ39" s="87">
        <v>4</v>
      </c>
      <c r="BA39" s="88"/>
      <c r="BB39" s="119"/>
      <c r="BC39" s="120"/>
      <c r="BD39" s="50"/>
      <c r="BE39" s="51"/>
      <c r="BF39" s="12">
        <f t="shared" si="0"/>
        <v>0</v>
      </c>
      <c r="BG39" s="12" t="s">
        <v>16</v>
      </c>
      <c r="BH39" s="12">
        <f t="shared" si="1"/>
        <v>3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02">
        <v>15</v>
      </c>
      <c r="C40" s="103"/>
      <c r="D40" s="106">
        <f t="shared" si="2"/>
        <v>0.5111111111111113</v>
      </c>
      <c r="E40" s="107"/>
      <c r="F40" s="107"/>
      <c r="G40" s="107"/>
      <c r="H40" s="108"/>
      <c r="I40" s="134" t="str">
        <f>$Q$19</f>
        <v>Sf Wüsting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57" t="s">
        <v>17</v>
      </c>
      <c r="AC40" s="134" t="str">
        <f>$Q$20</f>
        <v>FC Ohmstede II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5">
        <v>1</v>
      </c>
      <c r="AX40" s="136"/>
      <c r="AY40" s="57" t="s">
        <v>16</v>
      </c>
      <c r="AZ40" s="136">
        <v>1</v>
      </c>
      <c r="BA40" s="137"/>
      <c r="BB40" s="138"/>
      <c r="BC40" s="139"/>
      <c r="BD40" s="50"/>
      <c r="BE40" s="51"/>
      <c r="BF40" s="12">
        <f t="shared" si="0"/>
        <v>1</v>
      </c>
      <c r="BG40" s="12" t="s">
        <v>16</v>
      </c>
      <c r="BH40" s="12">
        <f t="shared" si="1"/>
        <v>1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56" t="s">
        <v>28</v>
      </c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0" t="s">
        <v>27</v>
      </c>
      <c r="AJ44" s="81"/>
      <c r="AK44" s="82"/>
      <c r="AL44" s="81" t="s">
        <v>19</v>
      </c>
      <c r="AM44" s="81"/>
      <c r="AN44" s="81"/>
      <c r="AO44" s="80" t="s">
        <v>20</v>
      </c>
      <c r="AP44" s="81"/>
      <c r="AQ44" s="81"/>
      <c r="AR44" s="81"/>
      <c r="AS44" s="82"/>
      <c r="AT44" s="81" t="s">
        <v>21</v>
      </c>
      <c r="AU44" s="81"/>
      <c r="AV44" s="140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64" t="s">
        <v>8</v>
      </c>
      <c r="J45" s="165"/>
      <c r="K45" s="166" t="str">
        <f>$BM$32</f>
        <v>VfL Stenum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7">
        <f>$BN$32</f>
        <v>5</v>
      </c>
      <c r="AJ45" s="168"/>
      <c r="AK45" s="169"/>
      <c r="AL45" s="168">
        <f>$BO$32</f>
        <v>13</v>
      </c>
      <c r="AM45" s="168"/>
      <c r="AN45" s="168"/>
      <c r="AO45" s="167">
        <f>$BP$32</f>
        <v>7</v>
      </c>
      <c r="AP45" s="168"/>
      <c r="AQ45" s="58" t="s">
        <v>16</v>
      </c>
      <c r="AR45" s="172">
        <f>$BR$32</f>
        <v>3</v>
      </c>
      <c r="AS45" s="173"/>
      <c r="AT45" s="174">
        <f>$BS$32</f>
        <v>4</v>
      </c>
      <c r="AU45" s="174"/>
      <c r="AV45" s="175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47" t="s">
        <v>9</v>
      </c>
      <c r="J46" s="148"/>
      <c r="K46" s="143" t="str">
        <f>$BM$33</f>
        <v>FC Ohmstede I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4">
        <f>$BN$33</f>
        <v>5</v>
      </c>
      <c r="AJ46" s="145"/>
      <c r="AK46" s="146"/>
      <c r="AL46" s="145">
        <f>$BO$33</f>
        <v>8</v>
      </c>
      <c r="AM46" s="145"/>
      <c r="AN46" s="145"/>
      <c r="AO46" s="144">
        <f>$BP$33</f>
        <v>9</v>
      </c>
      <c r="AP46" s="145"/>
      <c r="AQ46" s="59" t="s">
        <v>16</v>
      </c>
      <c r="AR46" s="145">
        <f>$BR$33</f>
        <v>4</v>
      </c>
      <c r="AS46" s="146"/>
      <c r="AT46" s="170">
        <f>$BS$33</f>
        <v>5</v>
      </c>
      <c r="AU46" s="170"/>
      <c r="AV46" s="171"/>
    </row>
    <row r="47" spans="9:72" ht="19.5" customHeight="1">
      <c r="I47" s="147" t="s">
        <v>10</v>
      </c>
      <c r="J47" s="148"/>
      <c r="K47" s="143" t="str">
        <f>$BM$34</f>
        <v>FC Huntlosen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4">
        <f>$BN$34</f>
        <v>5</v>
      </c>
      <c r="AJ47" s="145"/>
      <c r="AK47" s="146"/>
      <c r="AL47" s="145">
        <f>$BO$34</f>
        <v>7</v>
      </c>
      <c r="AM47" s="145"/>
      <c r="AN47" s="145"/>
      <c r="AO47" s="144">
        <f>$BP$34</f>
        <v>5</v>
      </c>
      <c r="AP47" s="145"/>
      <c r="AQ47" s="59" t="s">
        <v>16</v>
      </c>
      <c r="AR47" s="145">
        <f>$BR$34</f>
        <v>5</v>
      </c>
      <c r="AS47" s="146"/>
      <c r="AT47" s="170">
        <f>$BS$34</f>
        <v>0</v>
      </c>
      <c r="AU47" s="170"/>
      <c r="AV47" s="171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47" t="s">
        <v>11</v>
      </c>
      <c r="J48" s="148"/>
      <c r="K48" s="143" t="str">
        <f>$BM$35</f>
        <v>VfL Wildeshausen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>
        <f>$BN$35</f>
        <v>5</v>
      </c>
      <c r="AJ48" s="145"/>
      <c r="AK48" s="146"/>
      <c r="AL48" s="145">
        <f>$BO$35</f>
        <v>5</v>
      </c>
      <c r="AM48" s="145"/>
      <c r="AN48" s="145"/>
      <c r="AO48" s="144">
        <f>$BP$35</f>
        <v>2</v>
      </c>
      <c r="AP48" s="145"/>
      <c r="AQ48" s="59" t="s">
        <v>16</v>
      </c>
      <c r="AR48" s="145">
        <f>$BR$35</f>
        <v>6</v>
      </c>
      <c r="AS48" s="146"/>
      <c r="AT48" s="170">
        <f>$BS$35</f>
        <v>-4</v>
      </c>
      <c r="AU48" s="170"/>
      <c r="AV48" s="171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47" t="s">
        <v>12</v>
      </c>
      <c r="J49" s="148"/>
      <c r="K49" s="143" t="str">
        <f>$BM$36</f>
        <v>FC Ohmstede II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4">
        <f>$BN$36</f>
        <v>5</v>
      </c>
      <c r="AJ49" s="145"/>
      <c r="AK49" s="146"/>
      <c r="AL49" s="145">
        <f>$BO$36</f>
        <v>4</v>
      </c>
      <c r="AM49" s="145"/>
      <c r="AN49" s="145"/>
      <c r="AO49" s="144">
        <f>$BP$36</f>
        <v>1</v>
      </c>
      <c r="AP49" s="145"/>
      <c r="AQ49" s="59" t="s">
        <v>16</v>
      </c>
      <c r="AR49" s="145">
        <f>$BR$36</f>
        <v>2</v>
      </c>
      <c r="AS49" s="146"/>
      <c r="AT49" s="170">
        <f>$BS$36</f>
        <v>-1</v>
      </c>
      <c r="AU49" s="170"/>
      <c r="AV49" s="171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41" t="s">
        <v>23</v>
      </c>
      <c r="J50" s="142"/>
      <c r="K50" s="176" t="str">
        <f>$BM$37</f>
        <v>Sf Wüsting</v>
      </c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7">
        <f>$BN$37</f>
        <v>5</v>
      </c>
      <c r="AJ50" s="178"/>
      <c r="AK50" s="179"/>
      <c r="AL50" s="178">
        <f>$BO$37</f>
        <v>2</v>
      </c>
      <c r="AM50" s="178"/>
      <c r="AN50" s="178"/>
      <c r="AO50" s="177">
        <f>$BP$37</f>
        <v>3</v>
      </c>
      <c r="AP50" s="178"/>
      <c r="AQ50" s="63" t="s">
        <v>16</v>
      </c>
      <c r="AR50" s="178">
        <f>$BR$37</f>
        <v>7</v>
      </c>
      <c r="AS50" s="179"/>
      <c r="AT50" s="180">
        <f>$BS$37</f>
        <v>-4</v>
      </c>
      <c r="AU50" s="180"/>
      <c r="AV50" s="181"/>
    </row>
    <row r="51" spans="9:30" ht="12.75">
      <c r="I51" s="32" t="s">
        <v>41</v>
      </c>
      <c r="AA51" s="50"/>
      <c r="AB51" s="50"/>
      <c r="AC51" s="50"/>
      <c r="AD51" s="50"/>
    </row>
    <row r="52" spans="9:30" ht="12.75">
      <c r="I52" s="32" t="s">
        <v>42</v>
      </c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9:AP49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L45:AN45"/>
    <mergeCell ref="AO45:AP45"/>
    <mergeCell ref="AR45:AS45"/>
    <mergeCell ref="AT45:AV45"/>
    <mergeCell ref="AL46:AN46"/>
    <mergeCell ref="AO46:AP46"/>
    <mergeCell ref="AR46:AS46"/>
    <mergeCell ref="AT46:AV46"/>
    <mergeCell ref="I47:J47"/>
    <mergeCell ref="I48:J48"/>
    <mergeCell ref="K47:AH47"/>
    <mergeCell ref="AI47:AK47"/>
    <mergeCell ref="K48:AH48"/>
    <mergeCell ref="AI48:AK48"/>
    <mergeCell ref="I45:J45"/>
    <mergeCell ref="I46:J46"/>
    <mergeCell ref="K45:AH45"/>
    <mergeCell ref="AI45:AK45"/>
    <mergeCell ref="K46:AH46"/>
    <mergeCell ref="AI46:AK46"/>
    <mergeCell ref="AC34:AV34"/>
    <mergeCell ref="AC35:AV35"/>
    <mergeCell ref="AC27:AV27"/>
    <mergeCell ref="AC28:AV28"/>
    <mergeCell ref="AC29:AV29"/>
    <mergeCell ref="AC30:AV30"/>
    <mergeCell ref="O19:P19"/>
    <mergeCell ref="AC32:AV32"/>
    <mergeCell ref="AC33:AV33"/>
    <mergeCell ref="I26:AA26"/>
    <mergeCell ref="A2:AP2"/>
    <mergeCell ref="A3:AP3"/>
    <mergeCell ref="A4:AP4"/>
    <mergeCell ref="B27:C27"/>
    <mergeCell ref="D27:H27"/>
    <mergeCell ref="O21:P21"/>
    <mergeCell ref="Q16:AO16"/>
    <mergeCell ref="Q17:AO17"/>
    <mergeCell ref="Q18:AO18"/>
    <mergeCell ref="Q19:AO19"/>
    <mergeCell ref="I27:AA27"/>
    <mergeCell ref="I30:AA30"/>
    <mergeCell ref="Q20:AO20"/>
    <mergeCell ref="O20:P20"/>
    <mergeCell ref="Q21:AO21"/>
    <mergeCell ref="O15:AO15"/>
    <mergeCell ref="O16:P16"/>
    <mergeCell ref="O17:P17"/>
    <mergeCell ref="O18:P18"/>
    <mergeCell ref="I50:J50"/>
    <mergeCell ref="K49:AH49"/>
    <mergeCell ref="AI49:AK49"/>
    <mergeCell ref="AL49:AN49"/>
    <mergeCell ref="I49:J49"/>
    <mergeCell ref="BB40:BC40"/>
    <mergeCell ref="AC40:AV40"/>
    <mergeCell ref="AI44:AK44"/>
    <mergeCell ref="AL44:AN44"/>
    <mergeCell ref="AO44:AS44"/>
    <mergeCell ref="AT44:AV44"/>
    <mergeCell ref="I44:AH44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D31:H31"/>
    <mergeCell ref="AW31:AX31"/>
    <mergeCell ref="AZ31:BA31"/>
    <mergeCell ref="BB31:BC31"/>
    <mergeCell ref="I31:AA31"/>
    <mergeCell ref="AC31:AV31"/>
    <mergeCell ref="AZ30:BA30"/>
    <mergeCell ref="BB30:BC30"/>
    <mergeCell ref="D30:H30"/>
    <mergeCell ref="AW30:AX30"/>
    <mergeCell ref="D28:H28"/>
    <mergeCell ref="BB28:BC28"/>
    <mergeCell ref="BB29:BC29"/>
    <mergeCell ref="D29:H29"/>
    <mergeCell ref="I28:AA28"/>
    <mergeCell ref="I29:AA29"/>
    <mergeCell ref="AW28:AX28"/>
    <mergeCell ref="AZ28:BA28"/>
    <mergeCell ref="AW29:AX29"/>
    <mergeCell ref="AZ29:BA29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M6:T6"/>
    <mergeCell ref="Y6:AF6"/>
    <mergeCell ref="B8:AM8"/>
    <mergeCell ref="U10:V10"/>
    <mergeCell ref="AL10:AP10"/>
    <mergeCell ref="X10:AB10"/>
    <mergeCell ref="H10:L10"/>
    <mergeCell ref="AW27:AX27"/>
    <mergeCell ref="AZ27:BA27"/>
    <mergeCell ref="BB27:BC27"/>
    <mergeCell ref="AC26:AV26"/>
    <mergeCell ref="B25:C25"/>
    <mergeCell ref="B26:C26"/>
    <mergeCell ref="BB26:BC26"/>
    <mergeCell ref="AW26:AX26"/>
    <mergeCell ref="AZ26:BA26"/>
    <mergeCell ref="BB25:BC25"/>
    <mergeCell ref="AW25:BA25"/>
    <mergeCell ref="D25:H25"/>
    <mergeCell ref="I25:AV25"/>
    <mergeCell ref="D26:H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2012-07-07T10:39:20Z</cp:lastPrinted>
  <dcterms:created xsi:type="dcterms:W3CDTF">2002-02-21T07:48:38Z</dcterms:created>
  <dcterms:modified xsi:type="dcterms:W3CDTF">2012-07-08T15:19:12Z</dcterms:modified>
  <cp:category/>
  <cp:version/>
  <cp:contentType/>
  <cp:contentStatus/>
</cp:coreProperties>
</file>